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901"/>
  <workbookPr codeName="ThisWorkbook"/>
  <bookViews>
    <workbookView xmlns:d3p1="http://schemas.microsoft.com/office/spreadsheetml/2015/revision2" xWindow="-120" yWindow="-120" windowWidth="29040" windowHeight="15840" d3p1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fullPrecision="1" calcMode="auto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<sst xmlns="http://schemas.openxmlformats.org/spreadsheetml/2006/main" uniqueCount="167">
  <si>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</si>
  <si>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</si>
  <si>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</si>
  <si>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</si>
  <si>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</si>
  <si>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</si>
  <si>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</si>
  <si>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</si>
  <si>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</si>
  <si>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</si>
  <si>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</si>
  <si>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</si>
  <si>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</si>
  <si>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</si>
  <si>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</si>
  <si>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</si>
  <si>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</si>
  <si>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</si>
  <si>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</si>
  <si>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</si>
  <si>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 GRASSI</t>
  </si>
  <si>
    <t>00054 FIUMICINO (RM) - Via del Serbatoio, 32 - C.F. 80193090588 C.M. RMIC8DL00T</t>
  </si>
  <si>
    <t>2024</t>
  </si>
  <si>
    <t>3430/00 del 12/12/2023</t>
  </si>
  <si>
    <t>3431/00 del 12/12/2023</t>
  </si>
  <si>
    <t>753 FP del 14/12/2023</t>
  </si>
  <si>
    <t>9FE del 15/12/2023</t>
  </si>
  <si>
    <t>32/00 del 10/01/2024</t>
  </si>
  <si>
    <t>31/00 del 10/01/2024</t>
  </si>
  <si>
    <t>PA-B9 del 16/01/2024</t>
  </si>
  <si>
    <t>5 del 22/01/2024</t>
  </si>
  <si>
    <t>FATTPA 2_24 del 03/02/2024</t>
  </si>
  <si>
    <t>FATTPA 6_24 del 07/02/2024</t>
  </si>
  <si>
    <t>352/00 del 09/02/2024</t>
  </si>
  <si>
    <t>351/00 del 09/02/2024</t>
  </si>
  <si>
    <t>9/24/PA del 09/02/2024</t>
  </si>
  <si>
    <t>10/24/PA del 13/02/2024</t>
  </si>
  <si>
    <t>0012000413 del 26/01/2024</t>
  </si>
  <si>
    <t>223/00 del 31/01/2024</t>
  </si>
  <si>
    <t>2FE del 12/02/2024</t>
  </si>
  <si>
    <t>1FE del 05/02/2024</t>
  </si>
  <si>
    <t>FPA 69/23 del 15/12/2023</t>
  </si>
  <si>
    <t>34 del 29/02/2024</t>
  </si>
  <si>
    <t>0012000990 del 21/02/2024</t>
  </si>
  <si>
    <t>V3-3845 del 26/02/2024</t>
  </si>
  <si>
    <t>1184/FVIAC del 07/03/2024</t>
  </si>
  <si>
    <t>FATTPA 26_24 del 08/03/2024</t>
  </si>
  <si>
    <t>1079/FVIAC del 04/03/2024</t>
  </si>
  <si>
    <t>632/00 del 11/03/2024</t>
  </si>
  <si>
    <t>633/00 del 11/03/2024</t>
  </si>
  <si>
    <t>FATTPA 24_24 del 05/03/2024</t>
  </si>
  <si>
    <t>3FE del 04/03/2024</t>
  </si>
  <si>
    <t>1857/01 del 18/03/2024</t>
  </si>
  <si>
    <t>FATTPA 4_24 del 16/03/2024</t>
  </si>
  <si>
    <t>FATTPA 3_24 del 16/03/2024</t>
  </si>
  <si>
    <t>FATTPA 32_24 del 15/03/2024</t>
  </si>
  <si>
    <t>25 del 29/02/2024</t>
  </si>
  <si>
    <t>1 del 29/02/2024</t>
  </si>
  <si>
    <t>FATTPA 66_24 del 17/04/2024</t>
  </si>
  <si>
    <t>FATTPA 46_24 del 08/04/2024</t>
  </si>
  <si>
    <t>FATTPA 47_24 del 09/04/2024</t>
  </si>
  <si>
    <t>FATTPA 53_24 del 11/04/2024</t>
  </si>
  <si>
    <t>FATTPA 54_24 del 11/04/2024</t>
  </si>
  <si>
    <t>56 del 15/04/2024</t>
  </si>
  <si>
    <t>58 del 18/04/2024</t>
  </si>
  <si>
    <t>922/00 del 10/04/2024</t>
  </si>
  <si>
    <t>923/00 del 10/04/2024</t>
  </si>
  <si>
    <t>2 del 30/03/2024</t>
  </si>
  <si>
    <t>38 del 31/03/2024</t>
  </si>
  <si>
    <t>FATTPA 82_24 del 29/04/2024</t>
  </si>
  <si>
    <t>FATTPA 94_24 del 07/05/2024</t>
  </si>
  <si>
    <t>FATTPA 43_24 del 04/04/2024</t>
  </si>
  <si>
    <t>0012001735 del 22/04/2024</t>
  </si>
  <si>
    <t>434/24 del 26/04/2024</t>
  </si>
  <si>
    <t>441/24 del 26/04/2024</t>
  </si>
  <si>
    <t>99-2024 del 19/04/2024</t>
  </si>
  <si>
    <t>124 del 22/04/2024</t>
  </si>
  <si>
    <t>8 del 23/04/2024</t>
  </si>
  <si>
    <t>5FE del 30/04/2024</t>
  </si>
  <si>
    <t>51 del 30/04/2024</t>
  </si>
  <si>
    <t>3 del 30/04/2024</t>
  </si>
  <si>
    <t>000000001755 del 15/05/2024</t>
  </si>
  <si>
    <t>24-34-272 del 24/05/2024</t>
  </si>
  <si>
    <t>24-34-273 del 24/05/2024</t>
  </si>
  <si>
    <t>24-34-289 del 28/05/2024</t>
  </si>
  <si>
    <t>150 del 29/05/2024</t>
  </si>
  <si>
    <t>109/E del 16/05/2024</t>
  </si>
  <si>
    <t>FATTPA 119_24 del 23/05/2024</t>
  </si>
  <si>
    <t>76 del 23/05/2024</t>
  </si>
  <si>
    <t>FATTPA 118_24 del 22/05/2024</t>
  </si>
  <si>
    <t>1197/00 del 10/05/2024</t>
  </si>
  <si>
    <t>1198/00 del 10/05/2024</t>
  </si>
  <si>
    <t>A  178 del 11/05/2024</t>
  </si>
  <si>
    <t>66 del 14/05/2024</t>
  </si>
  <si>
    <t>65 del 14/05/2024</t>
  </si>
  <si>
    <t>FATTPA 104_24 del 14/05/2024</t>
  </si>
  <si>
    <t>FATTPA 103_24 del 14/05/2024</t>
  </si>
  <si>
    <t>77 del 24/05/2024</t>
  </si>
  <si>
    <t>78 del 24/05/2024</t>
  </si>
  <si>
    <t>9 del 24/05/2024</t>
  </si>
  <si>
    <t>FATTPA 124_24 del 28/05/2024</t>
  </si>
  <si>
    <t>FPA 510/24 del 27/05/2024</t>
  </si>
  <si>
    <t>17/24/PA del 28/05/2024</t>
  </si>
  <si>
    <t>4 del 31/05/2024</t>
  </si>
  <si>
    <t>65 del 31/05/2024</t>
  </si>
  <si>
    <t>24-34-310 del 03/06/2024</t>
  </si>
  <si>
    <t>1496/00 del 11/06/2024</t>
  </si>
  <si>
    <t>FATTPA 128_24 del 30/05/2024</t>
  </si>
  <si>
    <t>249 del 11/06/2024</t>
  </si>
  <si>
    <t>11 del 10/06/2024</t>
  </si>
  <si>
    <t>92 del 07/06/2024</t>
  </si>
  <si>
    <t>FPA 574/24 del 04/06/2024</t>
  </si>
  <si>
    <t>91 del 06/06/2024</t>
  </si>
  <si>
    <t>V3-10748 del 29/05/2024</t>
  </si>
  <si>
    <t>1000241500008349 del 30/06/2024</t>
  </si>
  <si>
    <t>0012002803 del 24/06/2024</t>
  </si>
  <si>
    <t>V3-12288 del 20/06/2024</t>
  </si>
  <si>
    <t>V3-12159 del 18/06/2024</t>
  </si>
  <si>
    <t>1819/00 del 09/07/2024</t>
  </si>
  <si>
    <t>1820/00 del 09/07/2024</t>
  </si>
  <si>
    <t>6FE del 19/06/2024</t>
  </si>
  <si>
    <t>7FE del 19/06/2024</t>
  </si>
  <si>
    <t>8FE del 19/06/2024</t>
  </si>
  <si>
    <t>5 del 25/06/2024</t>
  </si>
  <si>
    <t>262 del 20/06/2024</t>
  </si>
  <si>
    <t>V3-13378 del 16/07/2024</t>
  </si>
  <si>
    <t>V3-12655 del 27/06/2024</t>
  </si>
  <si>
    <t>112 del 22/07/2024</t>
  </si>
  <si>
    <t>111 del 22/07/2024</t>
  </si>
  <si>
    <t>110 del 22/07/2024</t>
  </si>
  <si>
    <t>EE28 del 15/07/2024</t>
  </si>
  <si>
    <t>13/2024 del 03/01/2024</t>
  </si>
  <si>
    <t>3507/P del 31/07/2024</t>
  </si>
  <si>
    <t>3508/P del 31/07/2024</t>
  </si>
  <si>
    <t>116 del 31/07/2024</t>
  </si>
  <si>
    <t>75 del 30/06/2024</t>
  </si>
  <si>
    <t>FATTPA 86_24 del 27/07/2024</t>
  </si>
  <si>
    <t>799/24 del 05/08/2024</t>
  </si>
  <si>
    <t>172/E del 06/08/2024</t>
  </si>
  <si>
    <t>60A24 del 07/08/2024</t>
  </si>
  <si>
    <t>223/2024 del 07/08/2024</t>
  </si>
  <si>
    <t>13 del 05/08/2024</t>
  </si>
  <si>
    <t>V3-11741 del 12/06/2024</t>
  </si>
  <si>
    <t>FPA 12/24 del 27/05/2024</t>
  </si>
  <si>
    <t>2114/00 del 11/10/2024</t>
  </si>
  <si>
    <t>273/2024 del 15/10/2024</t>
  </si>
  <si>
    <t>6051/01 del 31/08/2024</t>
  </si>
  <si>
    <t>V3-14255 del 27/08/2024</t>
  </si>
  <si>
    <t>146 del 21/10/2024</t>
  </si>
  <si>
    <t>147 del 21/10/2024</t>
  </si>
  <si>
    <t>FATT/2024/04563 del 16/10/2024</t>
  </si>
  <si>
    <t>8271/FVIAC del 07/10/2024</t>
  </si>
  <si>
    <t>6056/PA del 22/10/2024</t>
  </si>
  <si>
    <t>23 del 23/10/2024</t>
  </si>
  <si>
    <t>2012000946 del 22/10/2024</t>
  </si>
  <si>
    <t>12FE del 27/10/2024</t>
  </si>
  <si>
    <t>4405/P del 31/10/2024</t>
  </si>
  <si>
    <t>7931/01 del 31/10/2024</t>
  </si>
  <si>
    <t>100/PA del 12/11/2024</t>
  </si>
  <si>
    <t>2297/00 del 12/11/2024</t>
  </si>
  <si>
    <t>2274/00 del 12/11/2024</t>
  </si>
  <si>
    <t>V3-22515 del 26/11/2024</t>
  </si>
  <si>
    <t>29/24/PA del 22/11/2024</t>
  </si>
  <si>
    <t>7PA del 23/11/2024</t>
  </si>
  <si>
    <t>103 del 22/11/2024</t>
  </si>
  <si>
    <t>14 del 22/11/2024</t>
  </si>
  <si>
    <t>14FE del 25/11/2024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</si>
</sst>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00"/>
  </numFmts>
  <fonts count="9">
    <font>
      <sz val="11"/>
      <name val="Calibri"/>
      <charset val="0"/>
      <color theme="1"/>
      <scheme val="minor"/>
    </font>
    <font>
      <sz val="11"/>
      <name val="Calibri"/>
      <charset val="0"/>
      <color theme="0"/>
      <scheme val="minor"/>
    </font>
    <font>
      <b/>
      <sz val="11"/>
      <name val="Calibri"/>
      <charset val="0"/>
      <color theme="1"/>
      <scheme val="minor"/>
    </font>
    <font>
      <b/>
      <sz val="14"/>
      <name val="Calibri"/>
      <charset val="0"/>
      <color theme="1"/>
      <scheme val="minor"/>
    </font>
    <font>
      <sz val="11"/>
      <name val="Calibri"/>
      <charset val="0"/>
      <color theme="1"/>
      <scheme val="minor"/>
    </font>
    <font>
      <b/>
      <sz val="16"/>
      <name val="Calibri"/>
      <charset val="0"/>
      <color theme="1"/>
      <scheme val="minor"/>
    </font>
    <font>
      <b/>
      <sz val="12"/>
      <name val="Calibri"/>
      <charset val="0"/>
      <color theme="1"/>
      <scheme val="minor"/>
    </font>
    <font>
      <sz val="10"/>
      <name val="Calibri"/>
      <charset val="0"/>
      <color theme="1"/>
      <scheme val="minor"/>
    </font>
    <font>
      <sz val="16"/>
      <name val="Calibri"/>
      <charset val="0"/>
      <color theme="1"/>
      <scheme val="minor"/>
    </font>
  </fonts>
  <fills count="5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xxid="0" numFmtId="0" fontId="0" fillId="0" borderId="0"/>
  </cellStyleXfs>
  <cellXfs>
    <xf xxid="1" numFmtId="0" fontId="0" fillId="0" borderId="0" xfId="0" applyAlignment="1" applyBorder="1" applyFont="1" applyNumberFormat="1" applyFill="1" applyProtection="1"/>
    <xf xxid="2" numFmtId="0" fontId="0" fillId="0" borderId="1" xfId="0" applyAlignment="1" applyBorder="1" applyFont="1" applyNumberFormat="1" applyFill="1" applyProtection="1"/>
    <xf xxid="3" numFmtId="0" fontId="1" fillId="0" borderId="0" xfId="0" applyAlignment="1" applyBorder="1" applyFont="1" applyNumberFormat="1" applyFill="1" applyProtection="1"/>
    <xf xxid="4" numFmtId="0" fontId="3" fillId="0" borderId="0" xfId="0" applyAlignment="1" applyBorder="1" applyFont="1" applyNumberFormat="1" applyFill="1" applyProtection="1"/>
    <xf xxid="5" numFmtId="2" fontId="0" fillId="0" borderId="0" xfId="0" applyAlignment="1" applyBorder="1" applyFont="1" applyNumberFormat="1" applyFill="1" applyProtection="1"/>
    <xf xxid="6" numFmtId="14" fontId="0" fillId="0" borderId="0" xfId="0" applyAlignment="1" applyBorder="1" applyFont="1" applyNumberFormat="1" applyFill="1" applyProtection="1"/>
    <xf xxid="7" numFmtId="0" fontId="5" fillId="0" borderId="0" xfId="0" applyAlignment="1" applyBorder="1" applyFont="1" applyNumberFormat="1" applyFill="1" applyProtection="1"/>
    <xf xxid="8" numFmtId="0" fontId="2" fillId="2" borderId="1" xfId="0" applyAlignment="1" applyBorder="1" applyFont="1" applyNumberFormat="1" applyFill="1" applyProtection="1">
      <alignment horizontal="center" vertical="center" wrapText="1"/>
    </xf>
    <xf xxid="9" numFmtId="0" fontId="0" fillId="0" borderId="0" xfId="0" applyAlignment="1" applyBorder="1" applyFont="1" applyNumberFormat="1" applyFill="1" applyProtection="1">
      <alignment wrapText="1"/>
    </xf>
    <xf xxid="10" numFmtId="4" fontId="0" fillId="0" borderId="1" xfId="0" applyAlignment="1" applyBorder="1" applyFont="1" applyNumberFormat="1" applyFill="1" applyProtection="1"/>
    <xf xxid="11" numFmtId="14" fontId="0" fillId="0" borderId="1" xfId="0" applyAlignment="1" applyBorder="1" applyFont="1" applyNumberFormat="1" applyFill="1" applyProtection="1">
      <alignment horizontal="center"/>
    </xf>
    <xf xxid="12" numFmtId="16" fontId="0" fillId="0" borderId="1" xfId="0" applyAlignment="1" applyBorder="1" applyFont="1" applyNumberFormat="1" applyFill="1" applyProtection="1">
      <alignment horizontal="center"/>
    </xf>
    <xf xxid="13" numFmtId="4" fontId="0" fillId="0" borderId="0" xfId="0" applyAlignment="1" applyBorder="1" applyFont="1" applyNumberFormat="1" applyFill="1" applyProtection="1"/>
    <xf xxid="14" numFmtId="164" fontId="0" fillId="0" borderId="0" xfId="0" applyAlignment="1" applyBorder="1" applyFont="1" applyNumberFormat="1" applyFill="1" applyProtection="1"/>
    <xf xxid="15" numFmtId="0" fontId="6" fillId="0" borderId="1" xfId="0" applyAlignment="1" applyBorder="1" applyFont="1" applyNumberFormat="1" applyFill="1" applyProtection="1">
      <alignment horizontal="center" vertical="center"/>
    </xf>
    <xf xxid="16" numFmtId="0" fontId="5" fillId="0" borderId="2" xfId="0" applyAlignment="1" applyBorder="1" applyFont="1" applyNumberFormat="1" applyFill="1" applyProtection="1">
      <alignment horizontal="center" vertical="center"/>
    </xf>
    <xf xxid="17" numFmtId="49" fontId="0" fillId="0" borderId="1" xfId="0" applyAlignment="1" applyBorder="1" applyFont="1" applyNumberFormat="1" applyFill="1" applyProtection="1"/>
    <xf xxid="18" numFmtId="0" fontId="8" fillId="0" borderId="0" xfId="0" applyAlignment="1" applyBorder="1" applyFont="1" applyNumberFormat="1" applyFill="1" applyProtection="1"/>
    <xf xxid="19" numFmtId="0" fontId="3" fillId="0" borderId="0" xfId="0" applyAlignment="1" applyBorder="1" applyFont="1" applyNumberFormat="1" applyFill="1" applyProtection="1">
      <alignment horizontal="center" vertical="center"/>
    </xf>
    <xf xxid="20" numFmtId="4" fontId="3" fillId="0" borderId="0" xfId="0" applyAlignment="1" applyBorder="1" applyFont="1" applyNumberFormat="1" applyFill="1" applyProtection="1">
      <alignment horizontal="center" vertical="center"/>
    </xf>
    <xf xxid="21" numFmtId="2" fontId="3" fillId="0" borderId="0" xfId="0" applyAlignment="1" applyBorder="1" applyFont="1" applyNumberFormat="1" applyFill="1" applyProtection="1">
      <alignment horizontal="center" vertical="center"/>
    </xf>
    <xf xxid="22" numFmtId="0" fontId="0" fillId="3" borderId="3" xfId="0" applyAlignment="1" applyBorder="1" applyFont="1" applyNumberFormat="1" applyFill="1" applyProtection="1">
      <alignment horizontal="center" vertical="center"/>
    </xf>
    <xf xxid="23" numFmtId="0" fontId="0" fillId="3" borderId="4" xfId="0" applyAlignment="1" applyBorder="1" applyFont="1" applyNumberFormat="1" applyFill="1" applyProtection="1">
      <alignment horizontal="center" vertical="center"/>
    </xf>
    <xf xxid="24" numFmtId="0" fontId="0" fillId="3" borderId="5" xfId="0" applyAlignment="1" applyBorder="1" applyFont="1" applyNumberFormat="1" applyFill="1" applyProtection="1">
      <alignment horizontal="center" vertical="center"/>
    </xf>
    <xf xxid="25" numFmtId="0" fontId="7" fillId="3" borderId="5" xfId="0" applyAlignment="1" applyBorder="1" applyFont="1" applyNumberFormat="1" applyFill="1" applyProtection="1">
      <alignment horizontal="center" vertical="center" wrapText="1"/>
    </xf>
    <xf xxid="26" numFmtId="0" fontId="0" fillId="0" borderId="1" xfId="0" applyAlignment="1" applyBorder="1" applyFont="1" applyNumberFormat="1" applyFill="1" applyProtection="1">
      <alignment horizontal="center" vertical="center"/>
    </xf>
    <xf xxid="27" numFmtId="4" fontId="6" fillId="0" borderId="1" xfId="0" applyAlignment="1" applyBorder="1" applyFont="1" applyNumberFormat="1" applyFill="1" applyProtection="1">
      <alignment horizontal="center" vertical="center"/>
    </xf>
    <xf xxid="28" numFmtId="2" fontId="3" fillId="0" borderId="6" xfId="0" applyAlignment="1" applyBorder="1" applyFont="1" applyNumberFormat="1" applyFill="1" applyProtection="1">
      <alignment horizontal="center" vertical="center"/>
    </xf>
    <xf xxid="29" numFmtId="0" fontId="7" fillId="4" borderId="5" xfId="0" applyAlignment="1" applyBorder="1" applyFont="1" applyNumberFormat="1" applyFill="1" applyProtection="1">
      <alignment horizontal="center" vertical="center" wrapText="1"/>
    </xf>
    <xf xxid="30" numFmtId="0" fontId="7" fillId="4" borderId="1" xfId="0" applyAlignment="1" applyBorder="1" applyFont="1" applyNumberFormat="1" applyFill="1" applyProtection="1">
      <alignment horizontal="center" vertical="center" wrapText="1"/>
    </xf>
    <xf xxid="31" numFmtId="49" fontId="6" fillId="0" borderId="1" xfId="0" applyAlignment="1" applyBorder="1" applyFont="1" applyNumberFormat="1" applyFill="1" applyProtection="1">
      <alignment horizontal="center" vertical="center"/>
    </xf>
    <xf xxid="32" numFmtId="4" fontId="3" fillId="0" borderId="7" xfId="0" applyAlignment="1" applyBorder="1" applyFont="1" applyNumberFormat="1" applyFill="1" applyProtection="1">
      <alignment horizontal="center" vertical="center"/>
    </xf>
    <xf xxid="33" numFmtId="0" fontId="3" fillId="0" borderId="8" xfId="0" applyAlignment="1" applyBorder="1" applyFont="1" applyNumberFormat="1" applyFill="1" applyProtection="1">
      <alignment horizontal="center" vertical="center"/>
    </xf>
    <xf xxid="34" numFmtId="0" fontId="8" fillId="3" borderId="9" xfId="0" applyAlignment="1" applyBorder="1" applyFont="1" applyNumberFormat="1" applyFill="1" applyProtection="1">
      <alignment horizontal="center" vertical="center"/>
    </xf>
    <xf xxid="35" numFmtId="0" fontId="8" fillId="3" borderId="10" xfId="0" applyAlignment="1" applyBorder="1" applyFont="1" applyNumberFormat="1" applyFill="1" applyProtection="1">
      <alignment horizontal="center" vertical="center"/>
    </xf>
    <xf xxid="36" numFmtId="0" fontId="8" fillId="3" borderId="11" xfId="0" applyAlignment="1" applyBorder="1" applyFont="1" applyNumberFormat="1" applyFill="1" applyProtection="1">
      <alignment horizontal="center" vertical="center"/>
    </xf>
    <xf xxid="37" numFmtId="0" fontId="3" fillId="0" borderId="12" xfId="0" applyAlignment="1" applyBorder="1" applyFont="1" applyNumberFormat="1" applyFill="1" applyProtection="1">
      <alignment horizontal="center" vertical="center"/>
    </xf>
    <xf xxid="38" numFmtId="2" fontId="3" fillId="0" borderId="7" xfId="0" applyAlignment="1" applyBorder="1" applyFont="1" applyNumberFormat="1" applyFill="1" applyProtection="1">
      <alignment horizontal="center" vertical="center"/>
    </xf>
    <xf xxid="39" numFmtId="2" fontId="3" fillId="0" borderId="13" xfId="0" applyAlignment="1" applyBorder="1" applyFont="1" applyNumberFormat="1" applyFill="1" applyProtection="1">
      <alignment horizontal="center" vertical="center"/>
    </xf>
    <xf xxid="40" numFmtId="0" fontId="8" fillId="3" borderId="14" xfId="0" applyAlignment="1" applyBorder="1" applyFont="1" applyNumberFormat="1" applyFill="1" applyProtection="1">
      <alignment horizontal="center" vertical="center"/>
    </xf>
    <xf xxid="41" numFmtId="0" fontId="8" fillId="3" borderId="15" xfId="0" applyAlignment="1" applyBorder="1" applyFont="1" applyNumberFormat="1" applyFill="1" applyProtection="1">
      <alignment horizontal="center" vertical="center"/>
    </xf>
    <xf xxid="42" numFmtId="0" fontId="8" fillId="3" borderId="16" xfId="0" applyAlignment="1" applyBorder="1" applyFont="1" applyNumberFormat="1" applyFill="1" applyProtection="1">
      <alignment horizontal="center" vertical="center"/>
    </xf>
    <xf xxid="43" numFmtId="0" fontId="0" fillId="3" borderId="9" xfId="0" applyAlignment="1" applyBorder="1" applyFont="1" applyNumberFormat="1" applyFill="1" applyProtection="1">
      <alignment horizontal="center" vertical="center"/>
    </xf>
    <xf xxid="44" numFmtId="0" fontId="0" fillId="3" borderId="17" xfId="0" applyAlignment="1" applyBorder="1" applyFont="1" applyNumberFormat="1" applyFill="1" applyProtection="1">
      <alignment horizontal="center" vertical="center"/>
    </xf>
    <xf xxid="45" numFmtId="0" fontId="0" fillId="3" borderId="18" xfId="0" applyAlignment="1" applyBorder="1" applyFont="1" applyNumberFormat="1" applyFill="1" applyProtection="1">
      <alignment horizontal="center" vertical="center"/>
    </xf>
    <xf xxid="46" numFmtId="0" fontId="0" fillId="3" borderId="18" xfId="0" applyAlignment="1" applyBorder="1" applyFont="1" applyNumberFormat="1" applyFill="1" applyProtection="1">
      <alignment horizontal="center" vertical="center" wrapText="1"/>
    </xf>
    <xf xxid="47" numFmtId="0" fontId="0" fillId="3" borderId="11" xfId="0" applyAlignment="1" applyBorder="1" applyFont="1" applyNumberFormat="1" applyFill="1" applyProtection="1">
      <alignment horizontal="center" vertical="center" wrapText="1"/>
    </xf>
    <xf xxid="48" numFmtId="0" fontId="2" fillId="2" borderId="18" xfId="0" applyAlignment="1" applyBorder="1" applyFont="1" applyNumberFormat="1" applyFill="1" applyProtection="1">
      <alignment horizontal="center" vertical="center" wrapText="1"/>
    </xf>
    <xf xxid="49" numFmtId="0" fontId="0" fillId="0" borderId="17" xfId="0" applyAlignment="1" applyBorder="1" applyFont="1" applyNumberFormat="1" applyFill="1" applyProtection="1">
      <alignment horizontal="center" vertical="center" wrapText="1"/>
    </xf>
    <xf xxid="50"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16"/>
  <sheetViews>
    <sheetView view="normal" workbookViewId="0">
      <selection pane="topLeft" activeCell="C9" sqref="C9"/>
    </sheetView>
  </sheetViews>
  <sheetFormatPr defaultRowHeight="15" baseColWidth="0"/>
  <cols>
    <col min="1" max="1" width="17.56640625" style="0" customWidth="1"/>
    <col min="2" max="4" width="16.56640625" style="0" customWidth="1"/>
    <col min="5" max="5" width="14.8515625" style="0" customWidth="1"/>
    <col min="6" max="6" width="16.56640625" style="0" customWidth="1"/>
    <col min="7" max="7" width="36.56640625" style="0" customWidth="1"/>
    <col min="8" max="16384" width="9.13671875" style="0" customWidth="1"/>
  </cols>
  <sheetData>
    <row r="1" spans="1:1">
      <c r="A1" s="2"/>
    </row>
    <row r="2" spans="2:2" ht="15.95" customHeight="1">
      <c r="B2" s="3" t="s">
        <v>20</v>
      </c>
    </row>
    <row r="3" spans="2:2" ht="12.75" customHeight="1">
      <c r="B3" t="s">
        <v>21</v>
      </c>
    </row>
    <row r="4" ht="15.75" thickBot="1"/>
    <row r="5" spans="2:6" ht="18" customHeight="1" thickBot="1">
      <c r="B5" s="6" t="s">
        <v>17</v>
      </c>
      <c r="F5" s="15" t="s">
        <v>22</v>
      </c>
    </row>
    <row r="7" spans="1:6" s="17" customFormat="1" ht="24.95" customHeight="1">
      <c r="A7" s="33" t="s">
        <v>1</v>
      </c>
      <c r="B7" s="34"/>
      <c r="C7" s="34"/>
      <c r="D7" s="34"/>
      <c r="E7" s="34"/>
      <c r="F7" s="35"/>
    </row>
    <row r="8" spans="1:6" ht="30.75" customHeight="1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6" ht="29.25" customHeight="1" thickBot="1">
      <c r="A9" s="36">
        <f>SUM(B13:B16)</f>
        <v>144</v>
      </c>
      <c r="B9" s="32"/>
      <c r="C9" s="31">
        <f>SUM(C13:C16)</f>
        <v>284559.18</v>
      </c>
      <c r="D9" s="32"/>
      <c r="E9" s="37">
        <f>('Trimestre 1'!H1+'Trimestre 2'!H1+'Trimestre 3'!H1+'Trimestre 4'!H1)/C9</f>
        <v>1.7052467961146041</v>
      </c>
      <c r="F9" s="38"/>
    </row>
    <row r="10" spans="1:6" customFormat="1" ht="20.1" customHeight="1" thickBot="1">
      <c r="A10" s="18"/>
      <c r="B10" s="18"/>
      <c r="C10" s="19"/>
      <c r="D10" s="18"/>
      <c r="E10" s="20"/>
      <c r="F10" s="27"/>
    </row>
    <row r="11" spans="1:6" s="17" customFormat="1" ht="24.95" customHeight="1">
      <c r="A11" s="39" t="s">
        <v>2</v>
      </c>
      <c r="B11" s="40"/>
      <c r="C11" s="40"/>
      <c r="D11" s="40"/>
      <c r="E11" s="40"/>
      <c r="F11" s="41"/>
    </row>
    <row r="12" spans="1:10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  <c r="G12"/>
      <c r="H12"/>
      <c r="I12"/>
      <c r="J12"/>
    </row>
    <row r="13" spans="1:11" ht="22.5" customHeight="1">
      <c r="A13" s="25" t="s">
        <v>13</v>
      </c>
      <c r="B13" s="14">
        <f>'Trimestre 1'!C1</f>
        <v>35</v>
      </c>
      <c r="C13" s="26">
        <f>'Trimestre 1'!B1</f>
        <v>44167.29</v>
      </c>
      <c r="D13" s="26">
        <f>'Trimestre 1'!G1</f>
        <v>12.73514788885621</v>
      </c>
      <c r="E13" s="26">
        <v>108772.49</v>
      </c>
      <c r="F13" s="30">
        <v>26</v>
      </c>
      <c r="G13" s="4"/>
      <c r="H13" s="5"/>
      <c r="I13" s="5"/>
      <c r="J13"/>
      <c r="K13"/>
    </row>
    <row r="14" spans="1:11" ht="22.5" customHeight="1">
      <c r="A14" s="25" t="s">
        <v>14</v>
      </c>
      <c r="B14" s="14">
        <f>'Trimestre 2'!C1</f>
        <v>56</v>
      </c>
      <c r="C14" s="26">
        <f>'Trimestre 2'!B1</f>
        <v>131898.93</v>
      </c>
      <c r="D14" s="26">
        <f>'Trimestre 2'!G1</f>
        <v>-20.829191487755057</v>
      </c>
      <c r="E14" s="26">
        <v>106277.03</v>
      </c>
      <c r="F14" s="30">
        <v>28</v>
      </c>
      <c r="G14"/>
      <c r="H14"/>
      <c r="I14"/>
      <c r="J14"/>
      <c r="K14"/>
    </row>
    <row r="15" spans="1:6" ht="22.5" customHeight="1">
      <c r="A15" s="25" t="s">
        <v>15</v>
      </c>
      <c r="B15" s="14">
        <f>'Trimestre 3'!C1</f>
        <v>30</v>
      </c>
      <c r="C15" s="26">
        <f>'Trimestre 3'!B1</f>
        <v>93256.63</v>
      </c>
      <c r="D15" s="26">
        <f>'Trimestre 3'!G1</f>
        <v>32.015703012214786</v>
      </c>
      <c r="E15" s="26">
        <v>5693.64</v>
      </c>
      <c r="F15" s="30">
        <v>12</v>
      </c>
    </row>
    <row r="16" spans="1:6" ht="21.75" customHeight="1">
      <c r="A16" s="25" t="s">
        <v>16</v>
      </c>
      <c r="B16" s="14">
        <f>'Trimestre 4'!C1</f>
        <v>23</v>
      </c>
      <c r="C16" s="26">
        <f>'Trimestre 4'!B1</f>
        <v>15236.33</v>
      </c>
      <c r="D16" s="26">
        <f>'Trimestre 4'!G1</f>
        <v>-20.711145006704371</v>
      </c>
      <c r="E16" s="26">
        <v>16534.21</v>
      </c>
      <c r="F16" s="30">
        <v>13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44167.29</v>
      </c>
      <c r="C1" s="49">
        <f>COUNTA(A4:A203)</f>
        <v>35</v>
      </c>
      <c r="G1" s="13">
        <f>IF(B1&lt;&gt;0,H1/B1,0)</f>
        <v>12.73514788885621</v>
      </c>
      <c r="H1" s="12">
        <f>SUM(H4:H195)</f>
        <v>562476.96999999986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23</v>
      </c>
      <c r="B4" s="9">
        <v>695.83</v>
      </c>
      <c r="C4" s="10">
        <v>45305</v>
      </c>
      <c r="D4" s="10">
        <v>45320</v>
      </c>
      <c r="E4" s="10"/>
      <c r="F4" s="10"/>
      <c r="G4" s="1">
        <f>D4-C4-(F4-E4)</f>
        <v>15</v>
      </c>
      <c r="H4" s="9">
        <f>B4*G4</f>
        <v>10437.45</v>
      </c>
    </row>
    <row r="5" spans="1:8">
      <c r="A5" s="16" t="s">
        <v>24</v>
      </c>
      <c r="B5" s="9">
        <v>1223.6</v>
      </c>
      <c r="C5" s="10">
        <v>45305</v>
      </c>
      <c r="D5" s="10">
        <v>45320</v>
      </c>
      <c r="E5" s="10"/>
      <c r="F5" s="10"/>
      <c r="G5" s="1">
        <f t="shared" si="0" ref="G5:G68">D5-C5-(F5-E5)</f>
        <v>15</v>
      </c>
      <c r="H5" s="9">
        <f t="shared" si="1" ref="H5:H68">B5*G5</f>
        <v>18354</v>
      </c>
    </row>
    <row r="6" spans="1:8">
      <c r="A6" s="16" t="s">
        <v>25</v>
      </c>
      <c r="B6" s="9">
        <v>475.2</v>
      </c>
      <c r="C6" s="10">
        <v>45305</v>
      </c>
      <c r="D6" s="10">
        <v>45320</v>
      </c>
      <c r="E6" s="10"/>
      <c r="F6" s="10"/>
      <c r="G6" s="1">
        <f t="shared" si="0">D6-C6-(F6-E6)</f>
        <v>15</v>
      </c>
      <c r="H6" s="9">
        <f t="shared" si="1">B6*G6</f>
        <v>7128</v>
      </c>
    </row>
    <row r="7" spans="1:8">
      <c r="A7" s="16" t="s">
        <v>26</v>
      </c>
      <c r="B7" s="9">
        <v>597.78</v>
      </c>
      <c r="C7" s="10">
        <v>45310</v>
      </c>
      <c r="D7" s="10">
        <v>45320</v>
      </c>
      <c r="E7" s="10"/>
      <c r="F7" s="10"/>
      <c r="G7" s="1">
        <f t="shared" si="0">D7-C7-(F7-E7)</f>
        <v>10</v>
      </c>
      <c r="H7" s="9">
        <f t="shared" si="1">B7*G7</f>
        <v>5977.8</v>
      </c>
    </row>
    <row r="8" spans="1:8">
      <c r="A8" s="16" t="s">
        <v>27</v>
      </c>
      <c r="B8" s="9">
        <v>815.73</v>
      </c>
      <c r="C8" s="10">
        <v>45343</v>
      </c>
      <c r="D8" s="10">
        <v>45320</v>
      </c>
      <c r="E8" s="10"/>
      <c r="F8" s="10"/>
      <c r="G8" s="1">
        <f t="shared" si="0">D8-C8-(F8-E8)</f>
        <v>-23</v>
      </c>
      <c r="H8" s="9">
        <f t="shared" si="1">B8*G8</f>
        <v>-18761.79</v>
      </c>
    </row>
    <row r="9" spans="1:8">
      <c r="A9" s="16" t="s">
        <v>28</v>
      </c>
      <c r="B9" s="9">
        <v>442.8</v>
      </c>
      <c r="C9" s="10">
        <v>45343</v>
      </c>
      <c r="D9" s="10">
        <v>45320</v>
      </c>
      <c r="E9" s="10"/>
      <c r="F9" s="10"/>
      <c r="G9" s="1">
        <f t="shared" si="0">D9-C9-(F9-E9)</f>
        <v>-23</v>
      </c>
      <c r="H9" s="9">
        <f t="shared" si="1">B9*G9</f>
        <v>-10184.4</v>
      </c>
    </row>
    <row r="10" spans="1:8">
      <c r="A10" s="16" t="s">
        <v>29</v>
      </c>
      <c r="B10" s="9">
        <v>528</v>
      </c>
      <c r="C10" s="10">
        <v>45350</v>
      </c>
      <c r="D10" s="10">
        <v>45320</v>
      </c>
      <c r="E10" s="10"/>
      <c r="F10" s="10"/>
      <c r="G10" s="1">
        <f t="shared" si="0">D10-C10-(F10-E10)</f>
        <v>-30</v>
      </c>
      <c r="H10" s="9">
        <f t="shared" si="1">B10*G10</f>
        <v>-15840</v>
      </c>
    </row>
    <row r="11" spans="1:8">
      <c r="A11" s="16" t="s">
        <v>30</v>
      </c>
      <c r="B11" s="9">
        <v>250</v>
      </c>
      <c r="C11" s="10">
        <v>45350</v>
      </c>
      <c r="D11" s="10">
        <v>45320</v>
      </c>
      <c r="E11" s="10"/>
      <c r="F11" s="10"/>
      <c r="G11" s="1">
        <f t="shared" si="0">D11-C11-(F11-E11)</f>
        <v>-30</v>
      </c>
      <c r="H11" s="9">
        <f t="shared" si="1">B11*G11</f>
        <v>-7500</v>
      </c>
    </row>
    <row r="12" spans="1:8">
      <c r="A12" s="16" t="s">
        <v>31</v>
      </c>
      <c r="B12" s="9">
        <v>1844.26</v>
      </c>
      <c r="C12" s="10">
        <v>45367</v>
      </c>
      <c r="D12" s="10">
        <v>45341</v>
      </c>
      <c r="E12" s="10"/>
      <c r="F12" s="10"/>
      <c r="G12" s="1">
        <f t="shared" si="0">D12-C12-(F12-E12)</f>
        <v>-26</v>
      </c>
      <c r="H12" s="9">
        <f t="shared" si="1">B12*G12</f>
        <v>-47950.76</v>
      </c>
    </row>
    <row r="13" spans="1:8">
      <c r="A13" s="16" t="s">
        <v>32</v>
      </c>
      <c r="B13" s="9">
        <v>900</v>
      </c>
      <c r="C13" s="10">
        <v>45367</v>
      </c>
      <c r="D13" s="10">
        <v>45341</v>
      </c>
      <c r="E13" s="10"/>
      <c r="F13" s="10"/>
      <c r="G13" s="1">
        <f t="shared" si="0">D13-C13-(F13-E13)</f>
        <v>-26</v>
      </c>
      <c r="H13" s="9">
        <f t="shared" si="1">B13*G13</f>
        <v>-23400</v>
      </c>
    </row>
    <row r="14" spans="1:8">
      <c r="A14" s="16" t="s">
        <v>33</v>
      </c>
      <c r="B14" s="9">
        <v>923.07</v>
      </c>
      <c r="C14" s="10">
        <v>45367</v>
      </c>
      <c r="D14" s="10">
        <v>45341</v>
      </c>
      <c r="E14" s="10"/>
      <c r="F14" s="10"/>
      <c r="G14" s="1">
        <f t="shared" si="0">D14-C14-(F14-E14)</f>
        <v>-26</v>
      </c>
      <c r="H14" s="9">
        <f t="shared" si="1">B14*G14</f>
        <v>-23999.82</v>
      </c>
    </row>
    <row r="15" spans="1:8">
      <c r="A15" s="16" t="s">
        <v>34</v>
      </c>
      <c r="B15" s="9">
        <v>400.63</v>
      </c>
      <c r="C15" s="10">
        <v>45367</v>
      </c>
      <c r="D15" s="10">
        <v>45341</v>
      </c>
      <c r="E15" s="10"/>
      <c r="F15" s="10"/>
      <c r="G15" s="1">
        <f t="shared" si="0">D15-C15-(F15-E15)</f>
        <v>-26</v>
      </c>
      <c r="H15" s="9">
        <f t="shared" si="1">B15*G15</f>
        <v>-10416.38</v>
      </c>
    </row>
    <row r="16" spans="1:8">
      <c r="A16" s="16" t="s">
        <v>35</v>
      </c>
      <c r="B16" s="9">
        <v>60</v>
      </c>
      <c r="C16" s="10">
        <v>45367</v>
      </c>
      <c r="D16" s="10">
        <v>45341</v>
      </c>
      <c r="E16" s="10"/>
      <c r="F16" s="10"/>
      <c r="G16" s="1">
        <f t="shared" si="0">D16-C16-(F16-E16)</f>
        <v>-26</v>
      </c>
      <c r="H16" s="9">
        <f t="shared" si="1">B16*G16</f>
        <v>-1560</v>
      </c>
    </row>
    <row r="17" spans="1:8">
      <c r="A17" s="16" t="s">
        <v>36</v>
      </c>
      <c r="B17" s="9">
        <v>399</v>
      </c>
      <c r="C17" s="10">
        <v>45367</v>
      </c>
      <c r="D17" s="10">
        <v>45341</v>
      </c>
      <c r="E17" s="10"/>
      <c r="F17" s="10"/>
      <c r="G17" s="1">
        <f t="shared" si="0">D17-C17-(F17-E17)</f>
        <v>-26</v>
      </c>
      <c r="H17" s="9">
        <f t="shared" si="1">B17*G17</f>
        <v>-10374</v>
      </c>
    </row>
    <row r="18" spans="1:8">
      <c r="A18" s="16" t="s">
        <v>37</v>
      </c>
      <c r="B18" s="9">
        <v>72</v>
      </c>
      <c r="C18" s="10">
        <v>45367</v>
      </c>
      <c r="D18" s="10">
        <v>45341</v>
      </c>
      <c r="E18" s="10"/>
      <c r="F18" s="10"/>
      <c r="G18" s="1">
        <f t="shared" si="0">D18-C18-(F18-E18)</f>
        <v>-26</v>
      </c>
      <c r="H18" s="9">
        <f t="shared" si="1">B18*G18</f>
        <v>-1872</v>
      </c>
    </row>
    <row r="19" spans="1:8">
      <c r="A19" s="16" t="s">
        <v>38</v>
      </c>
      <c r="B19" s="9">
        <v>2050</v>
      </c>
      <c r="C19" s="10">
        <v>45367</v>
      </c>
      <c r="D19" s="10">
        <v>45341</v>
      </c>
      <c r="E19" s="10"/>
      <c r="F19" s="10"/>
      <c r="G19" s="1">
        <f t="shared" si="0">D19-C19-(F19-E19)</f>
        <v>-26</v>
      </c>
      <c r="H19" s="9">
        <f t="shared" si="1">B19*G19</f>
        <v>-53300</v>
      </c>
    </row>
    <row r="20" spans="1:8">
      <c r="A20" s="16" t="s">
        <v>39</v>
      </c>
      <c r="B20" s="9">
        <v>664.2</v>
      </c>
      <c r="C20" s="10">
        <v>45367</v>
      </c>
      <c r="D20" s="10">
        <v>45341</v>
      </c>
      <c r="E20" s="10"/>
      <c r="F20" s="10"/>
      <c r="G20" s="1">
        <f t="shared" si="0">D20-C20-(F20-E20)</f>
        <v>-26</v>
      </c>
      <c r="H20" s="9">
        <f t="shared" si="1">B20*G20</f>
        <v>-17269.2</v>
      </c>
    </row>
    <row r="21" spans="1:8">
      <c r="A21" s="16" t="s">
        <v>40</v>
      </c>
      <c r="B21" s="9">
        <v>487.08</v>
      </c>
      <c r="C21" s="10">
        <v>45367</v>
      </c>
      <c r="D21" s="10">
        <v>45341</v>
      </c>
      <c r="E21" s="10"/>
      <c r="F21" s="10"/>
      <c r="G21" s="1">
        <f t="shared" si="0">D21-C21-(F21-E21)</f>
        <v>-26</v>
      </c>
      <c r="H21" s="9">
        <f t="shared" si="1">B21*G21</f>
        <v>-12664.08</v>
      </c>
    </row>
    <row r="22" spans="1:8">
      <c r="A22" s="16" t="s">
        <v>41</v>
      </c>
      <c r="B22" s="9">
        <v>22290.36</v>
      </c>
      <c r="C22" s="10">
        <v>45310</v>
      </c>
      <c r="D22" s="10">
        <v>45355</v>
      </c>
      <c r="E22" s="10"/>
      <c r="F22" s="10"/>
      <c r="G22" s="1">
        <f t="shared" si="0">D22-C22-(F22-E22)</f>
        <v>45</v>
      </c>
      <c r="H22" s="9">
        <f t="shared" si="1">B22*G22</f>
        <v>1003066.2</v>
      </c>
    </row>
    <row r="23" spans="1:8">
      <c r="A23" s="16" t="s">
        <v>42</v>
      </c>
      <c r="B23" s="9">
        <v>1590.61</v>
      </c>
      <c r="C23" s="10">
        <v>45381</v>
      </c>
      <c r="D23" s="10">
        <v>45355</v>
      </c>
      <c r="E23" s="10"/>
      <c r="F23" s="10"/>
      <c r="G23" s="1">
        <f t="shared" si="0">D23-C23-(F23-E23)</f>
        <v>-26</v>
      </c>
      <c r="H23" s="9">
        <f t="shared" si="1">B23*G23</f>
        <v>-41355.86</v>
      </c>
    </row>
    <row r="24" spans="1:8">
      <c r="A24" s="16" t="s">
        <v>43</v>
      </c>
      <c r="B24" s="9">
        <v>72</v>
      </c>
      <c r="C24" s="10">
        <v>45382</v>
      </c>
      <c r="D24" s="10">
        <v>45355</v>
      </c>
      <c r="E24" s="10"/>
      <c r="F24" s="10"/>
      <c r="G24" s="1">
        <f t="shared" si="0">D24-C24-(F24-E24)</f>
        <v>-27</v>
      </c>
      <c r="H24" s="9">
        <f t="shared" si="1">B24*G24</f>
        <v>-1944</v>
      </c>
    </row>
    <row r="25" spans="1:8">
      <c r="A25" s="16" t="s">
        <v>44</v>
      </c>
      <c r="B25" s="9">
        <v>326.71</v>
      </c>
      <c r="C25" s="10">
        <v>45385</v>
      </c>
      <c r="D25" s="10">
        <v>45355</v>
      </c>
      <c r="E25" s="10"/>
      <c r="F25" s="10"/>
      <c r="G25" s="1">
        <f t="shared" si="0">D25-C25-(F25-E25)</f>
        <v>-30</v>
      </c>
      <c r="H25" s="9">
        <f t="shared" si="1">B25*G25</f>
        <v>-9801.3</v>
      </c>
    </row>
    <row r="26" spans="1:8">
      <c r="A26" s="16" t="s">
        <v>45</v>
      </c>
      <c r="B26" s="9">
        <v>250.14</v>
      </c>
      <c r="C26" s="10">
        <v>45395</v>
      </c>
      <c r="D26" s="10">
        <v>45369</v>
      </c>
      <c r="E26" s="10"/>
      <c r="F26" s="10"/>
      <c r="G26" s="1">
        <f t="shared" si="0">D26-C26-(F26-E26)</f>
        <v>-26</v>
      </c>
      <c r="H26" s="9">
        <f t="shared" si="1">B26*G26</f>
        <v>-6503.64</v>
      </c>
    </row>
    <row r="27" spans="1:8">
      <c r="A27" s="16" t="s">
        <v>46</v>
      </c>
      <c r="B27" s="9">
        <v>900</v>
      </c>
      <c r="C27" s="10">
        <v>45395</v>
      </c>
      <c r="D27" s="10">
        <v>45369</v>
      </c>
      <c r="E27" s="10"/>
      <c r="F27" s="10"/>
      <c r="G27" s="1">
        <f t="shared" si="0">D27-C27-(F27-E27)</f>
        <v>-26</v>
      </c>
      <c r="H27" s="9">
        <f t="shared" si="1">B27*G27</f>
        <v>-23400</v>
      </c>
    </row>
    <row r="28" spans="1:8">
      <c r="A28" s="16" t="s">
        <v>47</v>
      </c>
      <c r="B28" s="9">
        <v>831</v>
      </c>
      <c r="C28" s="10">
        <v>45394</v>
      </c>
      <c r="D28" s="10">
        <v>45369</v>
      </c>
      <c r="E28" s="10"/>
      <c r="F28" s="10"/>
      <c r="G28" s="1">
        <f t="shared" si="0">D28-C28-(F28-E28)</f>
        <v>-25</v>
      </c>
      <c r="H28" s="9">
        <f t="shared" si="1">B28*G28</f>
        <v>-20775</v>
      </c>
    </row>
    <row r="29" spans="1:8">
      <c r="A29" s="16" t="s">
        <v>48</v>
      </c>
      <c r="B29" s="9">
        <v>590.4</v>
      </c>
      <c r="C29" s="10">
        <v>45394</v>
      </c>
      <c r="D29" s="10">
        <v>45369</v>
      </c>
      <c r="E29" s="10"/>
      <c r="F29" s="10"/>
      <c r="G29" s="1">
        <f t="shared" si="0">D29-C29-(F29-E29)</f>
        <v>-25</v>
      </c>
      <c r="H29" s="9">
        <f t="shared" si="1">B29*G29</f>
        <v>-14760</v>
      </c>
    </row>
    <row r="30" spans="1:8">
      <c r="A30" s="16" t="s">
        <v>49</v>
      </c>
      <c r="B30" s="9">
        <v>1180.67</v>
      </c>
      <c r="C30" s="10">
        <v>45394</v>
      </c>
      <c r="D30" s="10">
        <v>45369</v>
      </c>
      <c r="E30" s="10"/>
      <c r="F30" s="10"/>
      <c r="G30" s="1">
        <f t="shared" si="0">D30-C30-(F30-E30)</f>
        <v>-25</v>
      </c>
      <c r="H30" s="9">
        <f t="shared" si="1">B30*G30</f>
        <v>-29516.75</v>
      </c>
    </row>
    <row r="31" spans="1:8">
      <c r="A31" s="16" t="s">
        <v>50</v>
      </c>
      <c r="B31" s="9">
        <v>900</v>
      </c>
      <c r="C31" s="10">
        <v>45394</v>
      </c>
      <c r="D31" s="10">
        <v>45369</v>
      </c>
      <c r="E31" s="10"/>
      <c r="F31" s="10"/>
      <c r="G31" s="1">
        <f t="shared" si="0">D31-C31-(F31-E31)</f>
        <v>-25</v>
      </c>
      <c r="H31" s="9">
        <f t="shared" si="1">B31*G31</f>
        <v>-22500</v>
      </c>
    </row>
    <row r="32" spans="1:8">
      <c r="A32" s="16" t="s">
        <v>51</v>
      </c>
      <c r="B32" s="9">
        <v>730.62</v>
      </c>
      <c r="C32" s="10">
        <v>45394</v>
      </c>
      <c r="D32" s="10">
        <v>45369</v>
      </c>
      <c r="E32" s="10"/>
      <c r="F32" s="10"/>
      <c r="G32" s="1">
        <f t="shared" si="0">D32-C32-(F32-E32)</f>
        <v>-25</v>
      </c>
      <c r="H32" s="9">
        <f t="shared" si="1">B32*G32</f>
        <v>-18265.5</v>
      </c>
    </row>
    <row r="33" spans="1:8">
      <c r="A33" s="16" t="s">
        <v>52</v>
      </c>
      <c r="B33" s="9">
        <v>147</v>
      </c>
      <c r="C33" s="10">
        <v>45402</v>
      </c>
      <c r="D33" s="10">
        <v>45376</v>
      </c>
      <c r="E33" s="10"/>
      <c r="F33" s="10"/>
      <c r="G33" s="1">
        <f t="shared" si="0">D33-C33-(F33-E33)</f>
        <v>-26</v>
      </c>
      <c r="H33" s="9">
        <f t="shared" si="1">B33*G33</f>
        <v>-3822</v>
      </c>
    </row>
    <row r="34" spans="1:8">
      <c r="A34" s="16" t="s">
        <v>53</v>
      </c>
      <c r="B34" s="9">
        <v>73.76</v>
      </c>
      <c r="C34" s="10">
        <v>45401</v>
      </c>
      <c r="D34" s="10">
        <v>45376</v>
      </c>
      <c r="E34" s="10"/>
      <c r="F34" s="10"/>
      <c r="G34" s="1">
        <f t="shared" si="0">D34-C34-(F34-E34)</f>
        <v>-25</v>
      </c>
      <c r="H34" s="9">
        <f t="shared" si="1">B34*G34</f>
        <v>-1844</v>
      </c>
    </row>
    <row r="35" spans="1:8">
      <c r="A35" s="16" t="s">
        <v>54</v>
      </c>
      <c r="B35" s="9">
        <v>59.84</v>
      </c>
      <c r="C35" s="10">
        <v>45401</v>
      </c>
      <c r="D35" s="10">
        <v>45376</v>
      </c>
      <c r="E35" s="10"/>
      <c r="F35" s="10"/>
      <c r="G35" s="1">
        <f t="shared" si="0">D35-C35-(F35-E35)</f>
        <v>-25</v>
      </c>
      <c r="H35" s="9">
        <f t="shared" si="1">B35*G35</f>
        <v>-1496</v>
      </c>
    </row>
    <row r="36" spans="1:8">
      <c r="A36" s="16" t="s">
        <v>55</v>
      </c>
      <c r="B36" s="9">
        <v>900</v>
      </c>
      <c r="C36" s="10">
        <v>45401</v>
      </c>
      <c r="D36" s="10">
        <v>45376</v>
      </c>
      <c r="E36" s="10"/>
      <c r="F36" s="10"/>
      <c r="G36" s="1">
        <f t="shared" si="0">D36-C36-(F36-E36)</f>
        <v>-25</v>
      </c>
      <c r="H36" s="9">
        <f t="shared" si="1">B36*G36</f>
        <v>-22500</v>
      </c>
    </row>
    <row r="37" spans="1:8">
      <c r="A37" s="16" t="s">
        <v>56</v>
      </c>
      <c r="B37" s="9">
        <v>315</v>
      </c>
      <c r="C37" s="10">
        <v>45394</v>
      </c>
      <c r="D37" s="10">
        <v>45376</v>
      </c>
      <c r="E37" s="10"/>
      <c r="F37" s="10"/>
      <c r="G37" s="1">
        <f t="shared" si="0">D37-C37-(F37-E37)</f>
        <v>-18</v>
      </c>
      <c r="H37" s="9">
        <f t="shared" si="1">B37*G37</f>
        <v>-5670</v>
      </c>
    </row>
    <row r="38" spans="1:8">
      <c r="A38" s="16" t="s">
        <v>57</v>
      </c>
      <c r="B38" s="9">
        <v>180</v>
      </c>
      <c r="C38" s="10">
        <v>45394</v>
      </c>
      <c r="D38" s="10">
        <v>45376</v>
      </c>
      <c r="E38" s="10"/>
      <c r="F38" s="10"/>
      <c r="G38" s="1">
        <f t="shared" si="0">D38-C38-(F38-E38)</f>
        <v>-18</v>
      </c>
      <c r="H38" s="9">
        <f t="shared" si="1">B38*G38</f>
        <v>-3240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131898.93</v>
      </c>
      <c r="C1" s="49">
        <f>COUNTA(A4:A203)</f>
        <v>56</v>
      </c>
      <c r="G1" s="13">
        <f>IF(B1&lt;&gt;0,H1/B1,0)</f>
        <v>-20.829191487755057</v>
      </c>
      <c r="H1" s="12">
        <f>SUM(H4:H195)</f>
        <v>-2747348.0700000008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58</v>
      </c>
      <c r="B4" s="9">
        <v>900</v>
      </c>
      <c r="C4" s="10">
        <v>45430</v>
      </c>
      <c r="D4" s="10">
        <v>45404</v>
      </c>
      <c r="E4" s="10"/>
      <c r="F4" s="10"/>
      <c r="G4" s="1">
        <f>D4-C4-(F4-E4)</f>
        <v>-26</v>
      </c>
      <c r="H4" s="9">
        <f>B4*G4</f>
        <v>-23400</v>
      </c>
    </row>
    <row r="5" spans="1:8">
      <c r="A5" s="16" t="s">
        <v>59</v>
      </c>
      <c r="B5" s="9">
        <v>900</v>
      </c>
      <c r="C5" s="10">
        <v>45429</v>
      </c>
      <c r="D5" s="10">
        <v>45404</v>
      </c>
      <c r="E5" s="10"/>
      <c r="F5" s="10"/>
      <c r="G5" s="1">
        <f t="shared" si="0" ref="G5:G68">D5-C5-(F5-E5)</f>
        <v>-25</v>
      </c>
      <c r="H5" s="9">
        <f t="shared" si="1" ref="H5:H68">B5*G5</f>
        <v>-22500</v>
      </c>
    </row>
    <row r="6" spans="1:8">
      <c r="A6" s="16" t="s">
        <v>60</v>
      </c>
      <c r="B6" s="9">
        <v>1500</v>
      </c>
      <c r="C6" s="10">
        <v>45429</v>
      </c>
      <c r="D6" s="10">
        <v>45404</v>
      </c>
      <c r="E6" s="10"/>
      <c r="F6" s="10"/>
      <c r="G6" s="1">
        <f t="shared" si="0">D6-C6-(F6-E6)</f>
        <v>-25</v>
      </c>
      <c r="H6" s="9">
        <f t="shared" si="1">B6*G6</f>
        <v>-37500</v>
      </c>
    </row>
    <row r="7" spans="1:8">
      <c r="A7" s="16" t="s">
        <v>61</v>
      </c>
      <c r="B7" s="9">
        <v>1800</v>
      </c>
      <c r="C7" s="10">
        <v>45429</v>
      </c>
      <c r="D7" s="10">
        <v>45404</v>
      </c>
      <c r="E7" s="10"/>
      <c r="F7" s="10"/>
      <c r="G7" s="1">
        <f t="shared" si="0">D7-C7-(F7-E7)</f>
        <v>-25</v>
      </c>
      <c r="H7" s="9">
        <f t="shared" si="1">B7*G7</f>
        <v>-45000</v>
      </c>
    </row>
    <row r="8" spans="1:8">
      <c r="A8" s="16" t="s">
        <v>62</v>
      </c>
      <c r="B8" s="9">
        <v>1200</v>
      </c>
      <c r="C8" s="10">
        <v>45429</v>
      </c>
      <c r="D8" s="10">
        <v>45404</v>
      </c>
      <c r="E8" s="10"/>
      <c r="F8" s="10"/>
      <c r="G8" s="1">
        <f t="shared" si="0">D8-C8-(F8-E8)</f>
        <v>-25</v>
      </c>
      <c r="H8" s="9">
        <f t="shared" si="1">B8*G8</f>
        <v>-30000</v>
      </c>
    </row>
    <row r="9" spans="1:8">
      <c r="A9" s="16" t="s">
        <v>63</v>
      </c>
      <c r="B9" s="9">
        <v>277.92</v>
      </c>
      <c r="C9" s="10">
        <v>45429</v>
      </c>
      <c r="D9" s="10">
        <v>45404</v>
      </c>
      <c r="E9" s="10"/>
      <c r="F9" s="10"/>
      <c r="G9" s="1">
        <f t="shared" si="0">D9-C9-(F9-E9)</f>
        <v>-25</v>
      </c>
      <c r="H9" s="9">
        <f t="shared" si="1">B9*G9</f>
        <v>-6948</v>
      </c>
    </row>
    <row r="10" spans="1:8">
      <c r="A10" s="16" t="s">
        <v>64</v>
      </c>
      <c r="B10" s="9">
        <v>800</v>
      </c>
      <c r="C10" s="10">
        <v>45431</v>
      </c>
      <c r="D10" s="10">
        <v>45404</v>
      </c>
      <c r="E10" s="10"/>
      <c r="F10" s="10"/>
      <c r="G10" s="1">
        <f t="shared" si="0">D10-C10-(F10-E10)</f>
        <v>-27</v>
      </c>
      <c r="H10" s="9">
        <f t="shared" si="1">B10*G10</f>
        <v>-21600</v>
      </c>
    </row>
    <row r="11" spans="1:8">
      <c r="A11" s="16" t="s">
        <v>65</v>
      </c>
      <c r="B11" s="9">
        <v>548.23</v>
      </c>
      <c r="C11" s="10">
        <v>45429</v>
      </c>
      <c r="D11" s="10">
        <v>45404</v>
      </c>
      <c r="E11" s="10"/>
      <c r="F11" s="10"/>
      <c r="G11" s="1">
        <f t="shared" si="0">D11-C11-(F11-E11)</f>
        <v>-25</v>
      </c>
      <c r="H11" s="9">
        <f t="shared" si="1">B11*G11</f>
        <v>-13705.75</v>
      </c>
    </row>
    <row r="12" spans="1:8">
      <c r="A12" s="16" t="s">
        <v>66</v>
      </c>
      <c r="B12" s="9">
        <v>987.47</v>
      </c>
      <c r="C12" s="10">
        <v>45429</v>
      </c>
      <c r="D12" s="10">
        <v>45404</v>
      </c>
      <c r="E12" s="10"/>
      <c r="F12" s="10"/>
      <c r="G12" s="1">
        <f t="shared" si="0">D12-C12-(F12-E12)</f>
        <v>-25</v>
      </c>
      <c r="H12" s="9">
        <f t="shared" si="1">B12*G12</f>
        <v>-24686.75</v>
      </c>
    </row>
    <row r="13" spans="1:8">
      <c r="A13" s="16" t="s">
        <v>67</v>
      </c>
      <c r="B13" s="9">
        <v>900</v>
      </c>
      <c r="C13" s="10">
        <v>45416</v>
      </c>
      <c r="D13" s="10">
        <v>45404</v>
      </c>
      <c r="E13" s="10"/>
      <c r="F13" s="10"/>
      <c r="G13" s="1">
        <f t="shared" si="0">D13-C13-(F13-E13)</f>
        <v>-12</v>
      </c>
      <c r="H13" s="9">
        <f t="shared" si="1">B13*G13</f>
        <v>-10800</v>
      </c>
    </row>
    <row r="14" spans="1:8">
      <c r="A14" s="16" t="s">
        <v>68</v>
      </c>
      <c r="B14" s="9">
        <v>630</v>
      </c>
      <c r="C14" s="10">
        <v>45416</v>
      </c>
      <c r="D14" s="10">
        <v>45404</v>
      </c>
      <c r="E14" s="10"/>
      <c r="F14" s="10"/>
      <c r="G14" s="1">
        <f t="shared" si="0">D14-C14-(F14-E14)</f>
        <v>-12</v>
      </c>
      <c r="H14" s="9">
        <f t="shared" si="1">B14*G14</f>
        <v>-7560</v>
      </c>
    </row>
    <row r="15" spans="1:8">
      <c r="A15" s="16" t="s">
        <v>69</v>
      </c>
      <c r="B15" s="9">
        <v>2600</v>
      </c>
      <c r="C15" s="10">
        <v>45443</v>
      </c>
      <c r="D15" s="10">
        <v>45425</v>
      </c>
      <c r="E15" s="10"/>
      <c r="F15" s="10"/>
      <c r="G15" s="1">
        <f t="shared" si="0">D15-C15-(F15-E15)</f>
        <v>-18</v>
      </c>
      <c r="H15" s="9">
        <f t="shared" si="1">B15*G15</f>
        <v>-46800</v>
      </c>
    </row>
    <row r="16" spans="1:8">
      <c r="A16" s="16" t="s">
        <v>70</v>
      </c>
      <c r="B16" s="9">
        <v>2400</v>
      </c>
      <c r="C16" s="10">
        <v>45450</v>
      </c>
      <c r="D16" s="10">
        <v>45425</v>
      </c>
      <c r="E16" s="10"/>
      <c r="F16" s="10"/>
      <c r="G16" s="1">
        <f t="shared" si="0">D16-C16-(F16-E16)</f>
        <v>-25</v>
      </c>
      <c r="H16" s="9">
        <f t="shared" si="1">B16*G16</f>
        <v>-60000</v>
      </c>
    </row>
    <row r="17" spans="1:8">
      <c r="A17" s="16" t="s">
        <v>71</v>
      </c>
      <c r="B17" s="9">
        <v>1450</v>
      </c>
      <c r="C17" s="10">
        <v>45429</v>
      </c>
      <c r="D17" s="10">
        <v>45425</v>
      </c>
      <c r="E17" s="10"/>
      <c r="F17" s="10"/>
      <c r="G17" s="1">
        <f t="shared" si="0">D17-C17-(F17-E17)</f>
        <v>-4</v>
      </c>
      <c r="H17" s="9">
        <f t="shared" si="1">B17*G17</f>
        <v>-5800</v>
      </c>
    </row>
    <row r="18" spans="1:8">
      <c r="A18" s="16" t="s">
        <v>72</v>
      </c>
      <c r="B18" s="9">
        <v>72</v>
      </c>
      <c r="C18" s="10">
        <v>45443</v>
      </c>
      <c r="D18" s="10">
        <v>45425</v>
      </c>
      <c r="E18" s="10"/>
      <c r="F18" s="10"/>
      <c r="G18" s="1">
        <f t="shared" si="0">D18-C18-(F18-E18)</f>
        <v>-18</v>
      </c>
      <c r="H18" s="9">
        <f t="shared" si="1">B18*G18</f>
        <v>-1296</v>
      </c>
    </row>
    <row r="19" spans="1:8">
      <c r="A19" s="16" t="s">
        <v>73</v>
      </c>
      <c r="B19" s="9">
        <v>170</v>
      </c>
      <c r="C19" s="10">
        <v>45443</v>
      </c>
      <c r="D19" s="10">
        <v>45425</v>
      </c>
      <c r="E19" s="10"/>
      <c r="F19" s="10"/>
      <c r="G19" s="1">
        <f t="shared" si="0">D19-C19-(F19-E19)</f>
        <v>-18</v>
      </c>
      <c r="H19" s="9">
        <f t="shared" si="1">B19*G19</f>
        <v>-3060</v>
      </c>
    </row>
    <row r="20" spans="1:8">
      <c r="A20" s="16" t="s">
        <v>74</v>
      </c>
      <c r="B20" s="9">
        <v>50</v>
      </c>
      <c r="C20" s="10">
        <v>45443</v>
      </c>
      <c r="D20" s="10">
        <v>45425</v>
      </c>
      <c r="E20" s="10"/>
      <c r="F20" s="10"/>
      <c r="G20" s="1">
        <f t="shared" si="0">D20-C20-(F20-E20)</f>
        <v>-18</v>
      </c>
      <c r="H20" s="9">
        <f t="shared" si="1">B20*G20</f>
        <v>-900</v>
      </c>
    </row>
    <row r="21" spans="1:8">
      <c r="A21" s="16" t="s">
        <v>75</v>
      </c>
      <c r="B21" s="9">
        <v>1232.79</v>
      </c>
      <c r="C21" s="10">
        <v>45436</v>
      </c>
      <c r="D21" s="10">
        <v>45425</v>
      </c>
      <c r="E21" s="10"/>
      <c r="F21" s="10"/>
      <c r="G21" s="1">
        <f t="shared" si="0">D21-C21-(F21-E21)</f>
        <v>-11</v>
      </c>
      <c r="H21" s="9">
        <f t="shared" si="1">B21*G21</f>
        <v>-13560.69</v>
      </c>
    </row>
    <row r="22" spans="1:8">
      <c r="A22" s="16" t="s">
        <v>76</v>
      </c>
      <c r="B22" s="9">
        <v>18944</v>
      </c>
      <c r="C22" s="10">
        <v>45436</v>
      </c>
      <c r="D22" s="10">
        <v>45425</v>
      </c>
      <c r="E22" s="10"/>
      <c r="F22" s="10"/>
      <c r="G22" s="1">
        <f t="shared" si="0">D22-C22-(F22-E22)</f>
        <v>-11</v>
      </c>
      <c r="H22" s="9">
        <f t="shared" si="1">B22*G22</f>
        <v>-208384</v>
      </c>
    </row>
    <row r="23" spans="1:8">
      <c r="A23" s="16" t="s">
        <v>77</v>
      </c>
      <c r="B23" s="9">
        <v>250</v>
      </c>
      <c r="C23" s="10">
        <v>45436</v>
      </c>
      <c r="D23" s="10">
        <v>45425</v>
      </c>
      <c r="E23" s="10"/>
      <c r="F23" s="10"/>
      <c r="G23" s="1">
        <f t="shared" si="0">D23-C23-(F23-E23)</f>
        <v>-11</v>
      </c>
      <c r="H23" s="9">
        <f t="shared" si="1">B23*G23</f>
        <v>-2750</v>
      </c>
    </row>
    <row r="24" spans="1:8">
      <c r="A24" s="16" t="s">
        <v>78</v>
      </c>
      <c r="B24" s="9">
        <v>686.34</v>
      </c>
      <c r="C24" s="10">
        <v>45449</v>
      </c>
      <c r="D24" s="10">
        <v>45425</v>
      </c>
      <c r="E24" s="10"/>
      <c r="F24" s="10"/>
      <c r="G24" s="1">
        <f t="shared" si="0">D24-C24-(F24-E24)</f>
        <v>-24</v>
      </c>
      <c r="H24" s="9">
        <f t="shared" si="1">B24*G24</f>
        <v>-16472.16</v>
      </c>
    </row>
    <row r="25" spans="1:8">
      <c r="A25" s="16" t="s">
        <v>79</v>
      </c>
      <c r="B25" s="9">
        <v>1395</v>
      </c>
      <c r="C25" s="10">
        <v>45450</v>
      </c>
      <c r="D25" s="10">
        <v>45425</v>
      </c>
      <c r="E25" s="10"/>
      <c r="F25" s="10"/>
      <c r="G25" s="1">
        <f t="shared" si="0">D25-C25-(F25-E25)</f>
        <v>-25</v>
      </c>
      <c r="H25" s="9">
        <f t="shared" si="1">B25*G25</f>
        <v>-34875</v>
      </c>
    </row>
    <row r="26" spans="1:8">
      <c r="A26" s="16" t="s">
        <v>80</v>
      </c>
      <c r="B26" s="9">
        <v>855</v>
      </c>
      <c r="C26" s="10">
        <v>45449</v>
      </c>
      <c r="D26" s="10">
        <v>45425</v>
      </c>
      <c r="E26" s="10"/>
      <c r="F26" s="10"/>
      <c r="G26" s="1">
        <f t="shared" si="0">D26-C26-(F26-E26)</f>
        <v>-24</v>
      </c>
      <c r="H26" s="9">
        <f t="shared" si="1">B26*G26</f>
        <v>-20520</v>
      </c>
    </row>
    <row r="27" spans="1:8">
      <c r="A27" s="16" t="s">
        <v>81</v>
      </c>
      <c r="B27" s="9">
        <v>9249.5</v>
      </c>
      <c r="C27" s="10">
        <v>45459</v>
      </c>
      <c r="D27" s="10">
        <v>45440</v>
      </c>
      <c r="E27" s="10"/>
      <c r="F27" s="10"/>
      <c r="G27" s="1">
        <f t="shared" si="0">D27-C27-(F27-E27)</f>
        <v>-19</v>
      </c>
      <c r="H27" s="9">
        <f t="shared" si="1">B27*G27</f>
        <v>-175740.5</v>
      </c>
    </row>
    <row r="28" spans="1:8">
      <c r="A28" s="16" t="s">
        <v>82</v>
      </c>
      <c r="B28" s="9">
        <v>6670</v>
      </c>
      <c r="C28" s="10">
        <v>45473</v>
      </c>
      <c r="D28" s="10">
        <v>45446</v>
      </c>
      <c r="E28" s="10"/>
      <c r="F28" s="10"/>
      <c r="G28" s="1">
        <f t="shared" si="0">D28-C28-(F28-E28)</f>
        <v>-27</v>
      </c>
      <c r="H28" s="9">
        <f t="shared" si="1">B28*G28</f>
        <v>-180090</v>
      </c>
    </row>
    <row r="29" spans="1:8">
      <c r="A29" s="16" t="s">
        <v>83</v>
      </c>
      <c r="B29" s="9">
        <v>8239.5</v>
      </c>
      <c r="C29" s="10">
        <v>45473</v>
      </c>
      <c r="D29" s="10">
        <v>45446</v>
      </c>
      <c r="E29" s="10"/>
      <c r="F29" s="10"/>
      <c r="G29" s="1">
        <f t="shared" si="0">D29-C29-(F29-E29)</f>
        <v>-27</v>
      </c>
      <c r="H29" s="9">
        <f t="shared" si="1">B29*G29</f>
        <v>-222466.5</v>
      </c>
    </row>
    <row r="30" spans="1:8">
      <c r="A30" s="16" t="s">
        <v>84</v>
      </c>
      <c r="B30" s="9">
        <v>7362</v>
      </c>
      <c r="C30" s="10">
        <v>45473</v>
      </c>
      <c r="D30" s="10">
        <v>45446</v>
      </c>
      <c r="E30" s="10"/>
      <c r="F30" s="10"/>
      <c r="G30" s="1">
        <f t="shared" si="0">D30-C30-(F30-E30)</f>
        <v>-27</v>
      </c>
      <c r="H30" s="9">
        <f t="shared" si="1">B30*G30</f>
        <v>-198774</v>
      </c>
    </row>
    <row r="31" spans="1:8">
      <c r="A31" s="16" t="s">
        <v>85</v>
      </c>
      <c r="B31" s="9">
        <v>12468</v>
      </c>
      <c r="C31" s="10">
        <v>45473</v>
      </c>
      <c r="D31" s="10">
        <v>45446</v>
      </c>
      <c r="E31" s="10"/>
      <c r="F31" s="10"/>
      <c r="G31" s="1">
        <f t="shared" si="0">D31-C31-(F31-E31)</f>
        <v>-27</v>
      </c>
      <c r="H31" s="9">
        <f t="shared" si="1">B31*G31</f>
        <v>-336636</v>
      </c>
    </row>
    <row r="32" spans="1:8">
      <c r="A32" s="16" t="s">
        <v>86</v>
      </c>
      <c r="B32" s="9">
        <v>3082.34</v>
      </c>
      <c r="C32" s="10">
        <v>45466</v>
      </c>
      <c r="D32" s="10">
        <v>45446</v>
      </c>
      <c r="E32" s="10"/>
      <c r="F32" s="10"/>
      <c r="G32" s="1">
        <f t="shared" si="0">D32-C32-(F32-E32)</f>
        <v>-20</v>
      </c>
      <c r="H32" s="9">
        <f t="shared" si="1">B32*G32</f>
        <v>-61646.8</v>
      </c>
    </row>
    <row r="33" spans="1:8">
      <c r="A33" s="16" t="s">
        <v>87</v>
      </c>
      <c r="B33" s="9">
        <v>2500</v>
      </c>
      <c r="C33" s="10">
        <v>45466</v>
      </c>
      <c r="D33" s="10">
        <v>45446</v>
      </c>
      <c r="E33" s="10"/>
      <c r="F33" s="10"/>
      <c r="G33" s="1">
        <f t="shared" si="0">D33-C33-(F33-E33)</f>
        <v>-20</v>
      </c>
      <c r="H33" s="9">
        <f t="shared" si="1">B33*G33</f>
        <v>-50000</v>
      </c>
    </row>
    <row r="34" spans="1:8">
      <c r="A34" s="16" t="s">
        <v>88</v>
      </c>
      <c r="B34" s="9">
        <v>300</v>
      </c>
      <c r="C34" s="10">
        <v>45466</v>
      </c>
      <c r="D34" s="10">
        <v>45446</v>
      </c>
      <c r="E34" s="10"/>
      <c r="F34" s="10"/>
      <c r="G34" s="1">
        <f t="shared" si="0">D34-C34-(F34-E34)</f>
        <v>-20</v>
      </c>
      <c r="H34" s="9">
        <f t="shared" si="1">B34*G34</f>
        <v>-6000</v>
      </c>
    </row>
    <row r="35" spans="1:8">
      <c r="A35" s="16" t="s">
        <v>89</v>
      </c>
      <c r="B35" s="9">
        <v>2200</v>
      </c>
      <c r="C35" s="10">
        <v>45465</v>
      </c>
      <c r="D35" s="10">
        <v>45446</v>
      </c>
      <c r="E35" s="10"/>
      <c r="F35" s="10"/>
      <c r="G35" s="1">
        <f t="shared" si="0">D35-C35-(F35-E35)</f>
        <v>-19</v>
      </c>
      <c r="H35" s="9">
        <f t="shared" si="1">B35*G35</f>
        <v>-41800</v>
      </c>
    </row>
    <row r="36" spans="1:8">
      <c r="A36" s="16" t="s">
        <v>90</v>
      </c>
      <c r="B36" s="9">
        <v>611.49</v>
      </c>
      <c r="C36" s="10">
        <v>45459</v>
      </c>
      <c r="D36" s="10">
        <v>45446</v>
      </c>
      <c r="E36" s="10"/>
      <c r="F36" s="10"/>
      <c r="G36" s="1">
        <f t="shared" si="0">D36-C36-(F36-E36)</f>
        <v>-13</v>
      </c>
      <c r="H36" s="9">
        <f t="shared" si="1">B36*G36</f>
        <v>-7949.37</v>
      </c>
    </row>
    <row r="37" spans="1:8">
      <c r="A37" s="16" t="s">
        <v>91</v>
      </c>
      <c r="B37" s="9">
        <v>987.47</v>
      </c>
      <c r="C37" s="10">
        <v>45459</v>
      </c>
      <c r="D37" s="10">
        <v>45446</v>
      </c>
      <c r="E37" s="10"/>
      <c r="F37" s="10"/>
      <c r="G37" s="1">
        <f t="shared" si="0">D37-C37-(F37-E37)</f>
        <v>-13</v>
      </c>
      <c r="H37" s="9">
        <f t="shared" si="1">B37*G37</f>
        <v>-12837.11</v>
      </c>
    </row>
    <row r="38" spans="1:8">
      <c r="A38" s="16" t="s">
        <v>92</v>
      </c>
      <c r="B38" s="9">
        <v>383.6</v>
      </c>
      <c r="C38" s="10">
        <v>45459</v>
      </c>
      <c r="D38" s="10">
        <v>45446</v>
      </c>
      <c r="E38" s="10"/>
      <c r="F38" s="10"/>
      <c r="G38" s="1">
        <f t="shared" si="0">D38-C38-(F38-E38)</f>
        <v>-13</v>
      </c>
      <c r="H38" s="9">
        <f t="shared" si="1">B38*G38</f>
        <v>-4986.8</v>
      </c>
    </row>
    <row r="39" spans="1:8">
      <c r="A39" s="16" t="s">
        <v>93</v>
      </c>
      <c r="B39" s="9">
        <v>250</v>
      </c>
      <c r="C39" s="10">
        <v>45459</v>
      </c>
      <c r="D39" s="10">
        <v>45446</v>
      </c>
      <c r="E39" s="10"/>
      <c r="F39" s="10"/>
      <c r="G39" s="1">
        <f t="shared" si="0">D39-C39-(F39-E39)</f>
        <v>-13</v>
      </c>
      <c r="H39" s="9">
        <f t="shared" si="1">B39*G39</f>
        <v>-3250</v>
      </c>
    </row>
    <row r="40" spans="1:8">
      <c r="A40" s="16" t="s">
        <v>94</v>
      </c>
      <c r="B40" s="9">
        <v>325</v>
      </c>
      <c r="C40" s="10">
        <v>45459</v>
      </c>
      <c r="D40" s="10">
        <v>45446</v>
      </c>
      <c r="E40" s="10"/>
      <c r="F40" s="10"/>
      <c r="G40" s="1">
        <f t="shared" si="0">D40-C40-(F40-E40)</f>
        <v>-13</v>
      </c>
      <c r="H40" s="9">
        <f t="shared" si="1">B40*G40</f>
        <v>-4225</v>
      </c>
    </row>
    <row r="41" spans="1:8">
      <c r="A41" s="16" t="s">
        <v>95</v>
      </c>
      <c r="B41" s="9">
        <v>1200</v>
      </c>
      <c r="C41" s="10">
        <v>45459</v>
      </c>
      <c r="D41" s="10">
        <v>45446</v>
      </c>
      <c r="E41" s="10"/>
      <c r="F41" s="10"/>
      <c r="G41" s="1">
        <f t="shared" si="0">D41-C41-(F41-E41)</f>
        <v>-13</v>
      </c>
      <c r="H41" s="9">
        <f t="shared" si="1">B41*G41</f>
        <v>-15600</v>
      </c>
    </row>
    <row r="42" spans="1:8">
      <c r="A42" s="16" t="s">
        <v>96</v>
      </c>
      <c r="B42" s="9">
        <v>2500</v>
      </c>
      <c r="C42" s="10">
        <v>45459</v>
      </c>
      <c r="D42" s="10">
        <v>45446</v>
      </c>
      <c r="E42" s="10"/>
      <c r="F42" s="10"/>
      <c r="G42" s="1">
        <f t="shared" si="0">D42-C42-(F42-E42)</f>
        <v>-13</v>
      </c>
      <c r="H42" s="9">
        <f t="shared" si="1">B42*G42</f>
        <v>-32500</v>
      </c>
    </row>
    <row r="43" spans="1:8">
      <c r="A43" s="16" t="s">
        <v>97</v>
      </c>
      <c r="B43" s="9">
        <v>895</v>
      </c>
      <c r="C43" s="10">
        <v>45473</v>
      </c>
      <c r="D43" s="10">
        <v>45446</v>
      </c>
      <c r="E43" s="10"/>
      <c r="F43" s="10"/>
      <c r="G43" s="1">
        <f t="shared" si="0">D43-C43-(F43-E43)</f>
        <v>-27</v>
      </c>
      <c r="H43" s="9">
        <f t="shared" si="1">B43*G43</f>
        <v>-24165</v>
      </c>
    </row>
    <row r="44" spans="1:8">
      <c r="A44" s="16" t="s">
        <v>98</v>
      </c>
      <c r="B44" s="9">
        <v>770</v>
      </c>
      <c r="C44" s="10">
        <v>45473</v>
      </c>
      <c r="D44" s="10">
        <v>45446</v>
      </c>
      <c r="E44" s="10"/>
      <c r="F44" s="10"/>
      <c r="G44" s="1">
        <f t="shared" si="0">D44-C44-(F44-E44)</f>
        <v>-27</v>
      </c>
      <c r="H44" s="9">
        <f t="shared" si="1">B44*G44</f>
        <v>-20790</v>
      </c>
    </row>
    <row r="45" spans="1:8">
      <c r="A45" s="16" t="s">
        <v>99</v>
      </c>
      <c r="B45" s="9">
        <v>800</v>
      </c>
      <c r="C45" s="10">
        <v>45473</v>
      </c>
      <c r="D45" s="10">
        <v>45446</v>
      </c>
      <c r="E45" s="10"/>
      <c r="F45" s="10"/>
      <c r="G45" s="1">
        <f t="shared" si="0">D45-C45-(F45-E45)</f>
        <v>-27</v>
      </c>
      <c r="H45" s="9">
        <f t="shared" si="1">B45*G45</f>
        <v>-21600</v>
      </c>
    </row>
    <row r="46" spans="1:8">
      <c r="A46" s="16" t="s">
        <v>100</v>
      </c>
      <c r="B46" s="9">
        <v>2400</v>
      </c>
      <c r="C46" s="10">
        <v>45473</v>
      </c>
      <c r="D46" s="10">
        <v>45446</v>
      </c>
      <c r="E46" s="10"/>
      <c r="F46" s="10"/>
      <c r="G46" s="1">
        <f t="shared" si="0">D46-C46-(F46-E46)</f>
        <v>-27</v>
      </c>
      <c r="H46" s="9">
        <f t="shared" si="1">B46*G46</f>
        <v>-64800</v>
      </c>
    </row>
    <row r="47" spans="1:8">
      <c r="A47" s="16" t="s">
        <v>101</v>
      </c>
      <c r="B47" s="9">
        <v>142.37</v>
      </c>
      <c r="C47" s="10">
        <v>45473</v>
      </c>
      <c r="D47" s="10">
        <v>45446</v>
      </c>
      <c r="E47" s="10"/>
      <c r="F47" s="10"/>
      <c r="G47" s="1">
        <f t="shared" si="0">D47-C47-(F47-E47)</f>
        <v>-27</v>
      </c>
      <c r="H47" s="9">
        <f t="shared" si="1">B47*G47</f>
        <v>-3843.99</v>
      </c>
    </row>
    <row r="48" spans="1:8">
      <c r="A48" s="16" t="s">
        <v>102</v>
      </c>
      <c r="B48" s="9">
        <v>315</v>
      </c>
      <c r="C48" s="10">
        <v>45473</v>
      </c>
      <c r="D48" s="10">
        <v>45446</v>
      </c>
      <c r="E48" s="10"/>
      <c r="F48" s="10"/>
      <c r="G48" s="1">
        <f t="shared" si="0">D48-C48-(F48-E48)</f>
        <v>-27</v>
      </c>
      <c r="H48" s="9">
        <f t="shared" si="1">B48*G48</f>
        <v>-8505</v>
      </c>
    </row>
    <row r="49" spans="1:8">
      <c r="A49" s="16" t="s">
        <v>103</v>
      </c>
      <c r="B49" s="9">
        <v>1755</v>
      </c>
      <c r="C49" s="10">
        <v>45477</v>
      </c>
      <c r="D49" s="10">
        <v>45457</v>
      </c>
      <c r="E49" s="10"/>
      <c r="F49" s="10"/>
      <c r="G49" s="1">
        <f t="shared" si="0">D49-C49-(F49-E49)</f>
        <v>-20</v>
      </c>
      <c r="H49" s="9">
        <f t="shared" si="1">B49*G49</f>
        <v>-35100</v>
      </c>
    </row>
    <row r="50" spans="1:8">
      <c r="A50" s="16" t="s">
        <v>104</v>
      </c>
      <c r="B50" s="9">
        <v>2160</v>
      </c>
      <c r="C50" s="10">
        <v>45479</v>
      </c>
      <c r="D50" s="10">
        <v>45457</v>
      </c>
      <c r="E50" s="10"/>
      <c r="F50" s="10"/>
      <c r="G50" s="1">
        <f t="shared" si="0">D50-C50-(F50-E50)</f>
        <v>-22</v>
      </c>
      <c r="H50" s="9">
        <f t="shared" si="1">B50*G50</f>
        <v>-47520</v>
      </c>
    </row>
    <row r="51" spans="1:8">
      <c r="A51" s="16" t="s">
        <v>105</v>
      </c>
      <c r="B51" s="9">
        <v>15184</v>
      </c>
      <c r="C51" s="10">
        <v>45477</v>
      </c>
      <c r="D51" s="10">
        <v>45457</v>
      </c>
      <c r="E51" s="10"/>
      <c r="F51" s="10"/>
      <c r="G51" s="1">
        <f t="shared" si="0">D51-C51-(F51-E51)</f>
        <v>-20</v>
      </c>
      <c r="H51" s="9">
        <f t="shared" si="1">B51*G51</f>
        <v>-303680</v>
      </c>
    </row>
    <row r="52" spans="1:8">
      <c r="A52" s="16" t="s">
        <v>106</v>
      </c>
      <c r="B52" s="9">
        <v>1116.27</v>
      </c>
      <c r="C52" s="10">
        <v>45487</v>
      </c>
      <c r="D52" s="10">
        <v>45460</v>
      </c>
      <c r="E52" s="10"/>
      <c r="F52" s="10"/>
      <c r="G52" s="1">
        <f t="shared" si="0">D52-C52-(F52-E52)</f>
        <v>-27</v>
      </c>
      <c r="H52" s="9">
        <f t="shared" si="1">B52*G52</f>
        <v>-30139.29</v>
      </c>
    </row>
    <row r="53" spans="1:8">
      <c r="A53" s="16" t="s">
        <v>107</v>
      </c>
      <c r="B53" s="9">
        <v>2200</v>
      </c>
      <c r="C53" s="10">
        <v>45476</v>
      </c>
      <c r="D53" s="10">
        <v>45460</v>
      </c>
      <c r="E53" s="10"/>
      <c r="F53" s="10"/>
      <c r="G53" s="1">
        <f t="shared" si="0">D53-C53-(F53-E53)</f>
        <v>-16</v>
      </c>
      <c r="H53" s="9">
        <f t="shared" si="1">B53*G53</f>
        <v>-35200</v>
      </c>
    </row>
    <row r="54" spans="1:8">
      <c r="A54" s="16" t="s">
        <v>108</v>
      </c>
      <c r="B54" s="9">
        <v>189</v>
      </c>
      <c r="C54" s="10">
        <v>45487</v>
      </c>
      <c r="D54" s="10">
        <v>45460</v>
      </c>
      <c r="E54" s="10"/>
      <c r="F54" s="10"/>
      <c r="G54" s="1">
        <f t="shared" si="0">D54-C54-(F54-E54)</f>
        <v>-27</v>
      </c>
      <c r="H54" s="9">
        <f t="shared" si="1">B54*G54</f>
        <v>-5103</v>
      </c>
    </row>
    <row r="55" spans="1:8">
      <c r="A55" s="16" t="s">
        <v>109</v>
      </c>
      <c r="B55" s="9">
        <v>1500</v>
      </c>
      <c r="C55" s="10">
        <v>45487</v>
      </c>
      <c r="D55" s="10">
        <v>45460</v>
      </c>
      <c r="E55" s="10"/>
      <c r="F55" s="10"/>
      <c r="G55" s="1">
        <f t="shared" si="0">D55-C55-(F55-E55)</f>
        <v>-27</v>
      </c>
      <c r="H55" s="9">
        <f t="shared" si="1">B55*G55</f>
        <v>-40500</v>
      </c>
    </row>
    <row r="56" spans="1:8">
      <c r="A56" s="16" t="s">
        <v>110</v>
      </c>
      <c r="B56" s="9">
        <v>2500</v>
      </c>
      <c r="C56" s="10">
        <v>45487</v>
      </c>
      <c r="D56" s="10">
        <v>45460</v>
      </c>
      <c r="E56" s="10"/>
      <c r="F56" s="10"/>
      <c r="G56" s="1">
        <f t="shared" si="0">D56-C56-(F56-E56)</f>
        <v>-27</v>
      </c>
      <c r="H56" s="9">
        <f t="shared" si="1">B56*G56</f>
        <v>-67500</v>
      </c>
    </row>
    <row r="57" spans="1:8">
      <c r="A57" s="16" t="s">
        <v>111</v>
      </c>
      <c r="B57" s="9">
        <v>195.4</v>
      </c>
      <c r="C57" s="10">
        <v>45487</v>
      </c>
      <c r="D57" s="10">
        <v>45460</v>
      </c>
      <c r="E57" s="10"/>
      <c r="F57" s="10"/>
      <c r="G57" s="1">
        <f t="shared" si="0">D57-C57-(F57-E57)</f>
        <v>-27</v>
      </c>
      <c r="H57" s="9">
        <f t="shared" si="1">B57*G57</f>
        <v>-5275.8</v>
      </c>
    </row>
    <row r="58" spans="1:8">
      <c r="A58" s="16" t="s">
        <v>112</v>
      </c>
      <c r="B58" s="9">
        <v>490</v>
      </c>
      <c r="C58" s="10">
        <v>45487</v>
      </c>
      <c r="D58" s="10">
        <v>45460</v>
      </c>
      <c r="E58" s="10"/>
      <c r="F58" s="10"/>
      <c r="G58" s="1">
        <f t="shared" si="0">D58-C58-(F58-E58)</f>
        <v>-27</v>
      </c>
      <c r="H58" s="9">
        <f t="shared" si="1">B58*G58</f>
        <v>-13230</v>
      </c>
    </row>
    <row r="59" spans="1:8">
      <c r="A59" s="16" t="s">
        <v>113</v>
      </c>
      <c r="B59" s="9">
        <v>409.24</v>
      </c>
      <c r="C59" s="10">
        <v>45479</v>
      </c>
      <c r="D59" s="10">
        <v>45460</v>
      </c>
      <c r="E59" s="10"/>
      <c r="F59" s="10"/>
      <c r="G59" s="1">
        <f t="shared" si="0">D59-C59-(F59-E59)</f>
        <v>-19</v>
      </c>
      <c r="H59" s="9">
        <f t="shared" si="1">B59*G59</f>
        <v>-7775.56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93256.63</v>
      </c>
      <c r="C1" s="49">
        <f>COUNTA(A4:A203)</f>
        <v>30</v>
      </c>
      <c r="G1" s="13">
        <f>IF(B1&lt;&gt;0,H1/B1,0)</f>
        <v>32.015703012214786</v>
      </c>
      <c r="H1" s="12">
        <f>SUM(H4:H195)</f>
        <v>2985676.57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114</v>
      </c>
      <c r="B4" s="9">
        <v>59.99</v>
      </c>
      <c r="C4" s="10">
        <v>45522</v>
      </c>
      <c r="D4" s="10">
        <v>45492</v>
      </c>
      <c r="E4" s="10"/>
      <c r="F4" s="10"/>
      <c r="G4" s="1">
        <f>D4-C4-(F4-E4)</f>
        <v>-30</v>
      </c>
      <c r="H4" s="9">
        <f>B4*G4</f>
        <v>-1799.7</v>
      </c>
    </row>
    <row r="5" spans="1:8">
      <c r="A5" s="16" t="s">
        <v>115</v>
      </c>
      <c r="B5" s="9">
        <v>72</v>
      </c>
      <c r="C5" s="10">
        <v>45504</v>
      </c>
      <c r="D5" s="10">
        <v>45492</v>
      </c>
      <c r="E5" s="10"/>
      <c r="F5" s="10"/>
      <c r="G5" s="1">
        <f t="shared" si="0" ref="G5:G68">D5-C5-(F5-E5)</f>
        <v>-12</v>
      </c>
      <c r="H5" s="9">
        <f t="shared" si="1" ref="H5:H68">B5*G5</f>
        <v>-864</v>
      </c>
    </row>
    <row r="6" spans="1:8">
      <c r="A6" s="16" t="s">
        <v>116</v>
      </c>
      <c r="B6" s="9">
        <v>120.33</v>
      </c>
      <c r="C6" s="10">
        <v>45521</v>
      </c>
      <c r="D6" s="10">
        <v>45492</v>
      </c>
      <c r="E6" s="10"/>
      <c r="F6" s="10"/>
      <c r="G6" s="1">
        <f t="shared" si="0">D6-C6-(F6-E6)</f>
        <v>-29</v>
      </c>
      <c r="H6" s="9">
        <f t="shared" si="1">B6*G6</f>
        <v>-3489.57</v>
      </c>
    </row>
    <row r="7" spans="1:8">
      <c r="A7" s="16" t="s">
        <v>117</v>
      </c>
      <c r="B7" s="9">
        <v>363.73</v>
      </c>
      <c r="C7" s="10">
        <v>45504</v>
      </c>
      <c r="D7" s="10">
        <v>45492</v>
      </c>
      <c r="E7" s="10"/>
      <c r="F7" s="10"/>
      <c r="G7" s="1">
        <f t="shared" si="0">D7-C7-(F7-E7)</f>
        <v>-12</v>
      </c>
      <c r="H7" s="9">
        <f t="shared" si="1">B7*G7</f>
        <v>-4364.76</v>
      </c>
    </row>
    <row r="8" spans="1:8">
      <c r="A8" s="16" t="s">
        <v>118</v>
      </c>
      <c r="B8" s="9">
        <v>126.51</v>
      </c>
      <c r="C8" s="10">
        <v>45522</v>
      </c>
      <c r="D8" s="10">
        <v>45492</v>
      </c>
      <c r="E8" s="10"/>
      <c r="F8" s="10"/>
      <c r="G8" s="1">
        <f t="shared" si="0">D8-C8-(F8-E8)</f>
        <v>-30</v>
      </c>
      <c r="H8" s="9">
        <f t="shared" si="1">B8*G8</f>
        <v>-3795.3</v>
      </c>
    </row>
    <row r="9" spans="1:8">
      <c r="A9" s="16" t="s">
        <v>119</v>
      </c>
      <c r="B9" s="9">
        <v>107.33</v>
      </c>
      <c r="C9" s="10">
        <v>45522</v>
      </c>
      <c r="D9" s="10">
        <v>45492</v>
      </c>
      <c r="E9" s="10"/>
      <c r="F9" s="10"/>
      <c r="G9" s="1">
        <f t="shared" si="0">D9-C9-(F9-E9)</f>
        <v>-30</v>
      </c>
      <c r="H9" s="9">
        <f t="shared" si="1">B9*G9</f>
        <v>-3219.9</v>
      </c>
    </row>
    <row r="10" spans="1:8">
      <c r="A10" s="16" t="s">
        <v>120</v>
      </c>
      <c r="B10" s="9">
        <v>708.48</v>
      </c>
      <c r="C10" s="10">
        <v>45493</v>
      </c>
      <c r="D10" s="10">
        <v>45492</v>
      </c>
      <c r="E10" s="10"/>
      <c r="F10" s="10"/>
      <c r="G10" s="1">
        <f t="shared" si="0">D10-C10-(F10-E10)</f>
        <v>-1</v>
      </c>
      <c r="H10" s="9">
        <f t="shared" si="1">B10*G10</f>
        <v>-708.48</v>
      </c>
    </row>
    <row r="11" spans="1:8">
      <c r="A11" s="16" t="s">
        <v>121</v>
      </c>
      <c r="B11" s="9">
        <v>1217.7</v>
      </c>
      <c r="C11" s="10">
        <v>45493</v>
      </c>
      <c r="D11" s="10">
        <v>45492</v>
      </c>
      <c r="E11" s="10"/>
      <c r="F11" s="10"/>
      <c r="G11" s="1">
        <f t="shared" si="0">D11-C11-(F11-E11)</f>
        <v>-1</v>
      </c>
      <c r="H11" s="9">
        <f t="shared" si="1">B11*G11</f>
        <v>-1217.7</v>
      </c>
    </row>
    <row r="12" spans="1:8">
      <c r="A12" s="16" t="s">
        <v>122</v>
      </c>
      <c r="B12" s="9">
        <v>199.26</v>
      </c>
      <c r="C12" s="10">
        <v>45493</v>
      </c>
      <c r="D12" s="10">
        <v>45492</v>
      </c>
      <c r="E12" s="10"/>
      <c r="F12" s="10"/>
      <c r="G12" s="1">
        <f t="shared" si="0">D12-C12-(F12-E12)</f>
        <v>-1</v>
      </c>
      <c r="H12" s="9">
        <f t="shared" si="1">B12*G12</f>
        <v>-199.26</v>
      </c>
    </row>
    <row r="13" spans="1:8">
      <c r="A13" s="16" t="s">
        <v>123</v>
      </c>
      <c r="B13" s="9">
        <v>810</v>
      </c>
      <c r="C13" s="10">
        <v>45504</v>
      </c>
      <c r="D13" s="10">
        <v>45492</v>
      </c>
      <c r="E13" s="10"/>
      <c r="F13" s="10"/>
      <c r="G13" s="1">
        <f t="shared" si="0">D13-C13-(F13-E13)</f>
        <v>-12</v>
      </c>
      <c r="H13" s="9">
        <f t="shared" si="1">B13*G13</f>
        <v>-9720</v>
      </c>
    </row>
    <row r="14" spans="1:8">
      <c r="A14" s="16" t="s">
        <v>124</v>
      </c>
      <c r="B14" s="9">
        <v>2301.5</v>
      </c>
      <c r="C14" s="10">
        <v>45521</v>
      </c>
      <c r="D14" s="10">
        <v>45497</v>
      </c>
      <c r="E14" s="10"/>
      <c r="F14" s="10"/>
      <c r="G14" s="1">
        <f t="shared" si="0">D14-C14-(F14-E14)</f>
        <v>-24</v>
      </c>
      <c r="H14" s="9">
        <f t="shared" si="1">B14*G14</f>
        <v>-55236</v>
      </c>
    </row>
    <row r="15" spans="1:8">
      <c r="A15" s="16" t="s">
        <v>125</v>
      </c>
      <c r="B15" s="9">
        <v>489.56</v>
      </c>
      <c r="C15" s="10">
        <v>45525</v>
      </c>
      <c r="D15" s="10">
        <v>45497</v>
      </c>
      <c r="E15" s="10"/>
      <c r="F15" s="10"/>
      <c r="G15" s="1">
        <f t="shared" si="0">D15-C15-(F15-E15)</f>
        <v>-28</v>
      </c>
      <c r="H15" s="9">
        <f t="shared" si="1">B15*G15</f>
        <v>-13707.68</v>
      </c>
    </row>
    <row r="16" spans="1:8">
      <c r="A16" s="16" t="s">
        <v>126</v>
      </c>
      <c r="B16" s="9">
        <v>542.96</v>
      </c>
      <c r="C16" s="10">
        <v>45526</v>
      </c>
      <c r="D16" s="10">
        <v>45497</v>
      </c>
      <c r="E16" s="10"/>
      <c r="F16" s="10"/>
      <c r="G16" s="1">
        <f t="shared" si="0">D16-C16-(F16-E16)</f>
        <v>-29</v>
      </c>
      <c r="H16" s="9">
        <f t="shared" si="1">B16*G16</f>
        <v>-15745.84</v>
      </c>
    </row>
    <row r="17" spans="1:8">
      <c r="A17" s="16" t="s">
        <v>127</v>
      </c>
      <c r="B17" s="9">
        <v>71.5</v>
      </c>
      <c r="C17" s="10">
        <v>45526</v>
      </c>
      <c r="D17" s="10">
        <v>45497</v>
      </c>
      <c r="E17" s="10"/>
      <c r="F17" s="10"/>
      <c r="G17" s="1">
        <f t="shared" si="0">D17-C17-(F17-E17)</f>
        <v>-29</v>
      </c>
      <c r="H17" s="9">
        <f t="shared" si="1">B17*G17</f>
        <v>-2073.5</v>
      </c>
    </row>
    <row r="18" spans="1:8">
      <c r="A18" s="16" t="s">
        <v>128</v>
      </c>
      <c r="B18" s="9">
        <v>972</v>
      </c>
      <c r="C18" s="10">
        <v>45526</v>
      </c>
      <c r="D18" s="10">
        <v>45497</v>
      </c>
      <c r="E18" s="10"/>
      <c r="F18" s="10"/>
      <c r="G18" s="1">
        <f t="shared" si="0">D18-C18-(F18-E18)</f>
        <v>-29</v>
      </c>
      <c r="H18" s="9">
        <f t="shared" si="1">B18*G18</f>
        <v>-28188</v>
      </c>
    </row>
    <row r="19" spans="1:8">
      <c r="A19" s="16" t="s">
        <v>129</v>
      </c>
      <c r="B19" s="9">
        <v>40.17</v>
      </c>
      <c r="C19" s="10">
        <v>45526</v>
      </c>
      <c r="D19" s="10">
        <v>45497</v>
      </c>
      <c r="E19" s="10"/>
      <c r="F19" s="10"/>
      <c r="G19" s="1">
        <f t="shared" si="0">D19-C19-(F19-E19)</f>
        <v>-29</v>
      </c>
      <c r="H19" s="9">
        <f t="shared" si="1">B19*G19</f>
        <v>-1164.93</v>
      </c>
    </row>
    <row r="20" spans="1:8">
      <c r="A20" s="16" t="s">
        <v>130</v>
      </c>
      <c r="B20" s="9">
        <v>18800</v>
      </c>
      <c r="C20" s="10">
        <v>45525</v>
      </c>
      <c r="D20" s="10">
        <v>45497</v>
      </c>
      <c r="E20" s="10"/>
      <c r="F20" s="10"/>
      <c r="G20" s="1">
        <f t="shared" si="0">D20-C20-(F20-E20)</f>
        <v>-28</v>
      </c>
      <c r="H20" s="9">
        <f t="shared" si="1">B20*G20</f>
        <v>-526400</v>
      </c>
    </row>
    <row r="21" spans="1:8">
      <c r="A21" s="16" t="s">
        <v>131</v>
      </c>
      <c r="B21" s="9">
        <v>3600</v>
      </c>
      <c r="C21" s="10">
        <v>45329</v>
      </c>
      <c r="D21" s="10">
        <v>45510</v>
      </c>
      <c r="E21" s="10"/>
      <c r="F21" s="10"/>
      <c r="G21" s="1">
        <f t="shared" si="0">D21-C21-(F21-E21)</f>
        <v>181</v>
      </c>
      <c r="H21" s="9">
        <f t="shared" si="1">B21*G21</f>
        <v>651600</v>
      </c>
    </row>
    <row r="22" spans="1:8">
      <c r="A22" s="16" t="s">
        <v>132</v>
      </c>
      <c r="B22" s="9">
        <v>149.59</v>
      </c>
      <c r="C22" s="10">
        <v>45536</v>
      </c>
      <c r="D22" s="10">
        <v>45510</v>
      </c>
      <c r="E22" s="10"/>
      <c r="F22" s="10"/>
      <c r="G22" s="1">
        <f t="shared" si="0">D22-C22-(F22-E22)</f>
        <v>-26</v>
      </c>
      <c r="H22" s="9">
        <f t="shared" si="1">B22*G22</f>
        <v>-3889.34</v>
      </c>
    </row>
    <row r="23" spans="1:8">
      <c r="A23" s="16" t="s">
        <v>133</v>
      </c>
      <c r="B23" s="9">
        <v>64.22</v>
      </c>
      <c r="C23" s="10">
        <v>45536</v>
      </c>
      <c r="D23" s="10">
        <v>45510</v>
      </c>
      <c r="E23" s="10"/>
      <c r="F23" s="10"/>
      <c r="G23" s="1">
        <f t="shared" si="0">D23-C23-(F23-E23)</f>
        <v>-26</v>
      </c>
      <c r="H23" s="9">
        <f t="shared" si="1">B23*G23</f>
        <v>-1669.72</v>
      </c>
    </row>
    <row r="24" spans="1:8">
      <c r="A24" s="16" t="s">
        <v>134</v>
      </c>
      <c r="B24" s="9">
        <v>1599</v>
      </c>
      <c r="C24" s="10">
        <v>45534</v>
      </c>
      <c r="D24" s="10">
        <v>45510</v>
      </c>
      <c r="E24" s="10"/>
      <c r="F24" s="10"/>
      <c r="G24" s="1">
        <f t="shared" si="0">D24-C24-(F24-E24)</f>
        <v>-24</v>
      </c>
      <c r="H24" s="9">
        <f t="shared" si="1">B24*G24</f>
        <v>-38376</v>
      </c>
    </row>
    <row r="25" spans="1:8">
      <c r="A25" s="16" t="s">
        <v>135</v>
      </c>
      <c r="B25" s="9">
        <v>360</v>
      </c>
      <c r="C25" s="10">
        <v>45533</v>
      </c>
      <c r="D25" s="10">
        <v>45510</v>
      </c>
      <c r="E25" s="10"/>
      <c r="F25" s="10"/>
      <c r="G25" s="1">
        <f t="shared" si="0">D25-C25-(F25-E25)</f>
        <v>-23</v>
      </c>
      <c r="H25" s="9">
        <f t="shared" si="1">B25*G25</f>
        <v>-8280</v>
      </c>
    </row>
    <row r="26" spans="1:8">
      <c r="A26" s="16" t="s">
        <v>136</v>
      </c>
      <c r="B26" s="9">
        <v>1040</v>
      </c>
      <c r="C26" s="10">
        <v>45533</v>
      </c>
      <c r="D26" s="10">
        <v>45510</v>
      </c>
      <c r="E26" s="10"/>
      <c r="F26" s="10"/>
      <c r="G26" s="1">
        <f t="shared" si="0">D26-C26-(F26-E26)</f>
        <v>-23</v>
      </c>
      <c r="H26" s="9">
        <f t="shared" si="1">B26*G26</f>
        <v>-23920</v>
      </c>
    </row>
    <row r="27" spans="1:8">
      <c r="A27" s="16" t="s">
        <v>137</v>
      </c>
      <c r="B27" s="9">
        <v>600</v>
      </c>
      <c r="C27" s="10">
        <v>45540</v>
      </c>
      <c r="D27" s="10">
        <v>45510</v>
      </c>
      <c r="E27" s="10"/>
      <c r="F27" s="10"/>
      <c r="G27" s="1">
        <f t="shared" si="0">D27-C27-(F27-E27)</f>
        <v>-30</v>
      </c>
      <c r="H27" s="9">
        <f t="shared" si="1">B27*G27</f>
        <v>-18000</v>
      </c>
    </row>
    <row r="28" spans="1:8">
      <c r="A28" s="16" t="s">
        <v>138</v>
      </c>
      <c r="B28" s="9">
        <v>423.77</v>
      </c>
      <c r="C28" s="10">
        <v>45541</v>
      </c>
      <c r="D28" s="10">
        <v>45524</v>
      </c>
      <c r="E28" s="10"/>
      <c r="F28" s="10"/>
      <c r="G28" s="1">
        <f t="shared" si="0">D28-C28-(F28-E28)</f>
        <v>-17</v>
      </c>
      <c r="H28" s="9">
        <f t="shared" si="1">B28*G28</f>
        <v>-7204.09</v>
      </c>
    </row>
    <row r="29" spans="1:8">
      <c r="A29" s="16" t="s">
        <v>139</v>
      </c>
      <c r="B29" s="9">
        <v>705.94</v>
      </c>
      <c r="C29" s="10">
        <v>45553</v>
      </c>
      <c r="D29" s="10">
        <v>45524</v>
      </c>
      <c r="E29" s="10"/>
      <c r="F29" s="10"/>
      <c r="G29" s="1">
        <f t="shared" si="0">D29-C29-(F29-E29)</f>
        <v>-29</v>
      </c>
      <c r="H29" s="9">
        <f t="shared" si="1">B29*G29</f>
        <v>-20472.26</v>
      </c>
    </row>
    <row r="30" spans="1:8">
      <c r="A30" s="16" t="s">
        <v>140</v>
      </c>
      <c r="B30" s="9">
        <v>3537</v>
      </c>
      <c r="C30" s="10">
        <v>45553</v>
      </c>
      <c r="D30" s="10">
        <v>45524</v>
      </c>
      <c r="E30" s="10"/>
      <c r="F30" s="10"/>
      <c r="G30" s="1">
        <f t="shared" si="0">D30-C30-(F30-E30)</f>
        <v>-29</v>
      </c>
      <c r="H30" s="9">
        <f t="shared" si="1">B30*G30</f>
        <v>-102573</v>
      </c>
    </row>
    <row r="31" spans="1:8">
      <c r="A31" s="16" t="s">
        <v>141</v>
      </c>
      <c r="B31" s="9">
        <v>118</v>
      </c>
      <c r="C31" s="10">
        <v>45540</v>
      </c>
      <c r="D31" s="10">
        <v>45524</v>
      </c>
      <c r="E31" s="10"/>
      <c r="F31" s="10"/>
      <c r="G31" s="1">
        <f t="shared" si="0">D31-C31-(F31-E31)</f>
        <v>-16</v>
      </c>
      <c r="H31" s="9">
        <f t="shared" si="1">B31*G31</f>
        <v>-1888</v>
      </c>
    </row>
    <row r="32" spans="1:8">
      <c r="A32" s="16" t="s">
        <v>142</v>
      </c>
      <c r="B32" s="9">
        <v>556.09</v>
      </c>
      <c r="C32" s="10">
        <v>45493</v>
      </c>
      <c r="D32" s="10">
        <v>45533</v>
      </c>
      <c r="E32" s="10"/>
      <c r="F32" s="10"/>
      <c r="G32" s="1">
        <f t="shared" si="0">D32-C32-(F32-E32)</f>
        <v>40</v>
      </c>
      <c r="H32" s="9">
        <f t="shared" si="1">B32*G32</f>
        <v>22243.6</v>
      </c>
    </row>
    <row r="33" spans="1:8">
      <c r="A33" s="16" t="s">
        <v>143</v>
      </c>
      <c r="B33" s="9">
        <v>53500</v>
      </c>
      <c r="C33" s="10">
        <v>45473</v>
      </c>
      <c r="D33" s="10">
        <v>45533</v>
      </c>
      <c r="E33" s="10"/>
      <c r="F33" s="10"/>
      <c r="G33" s="1">
        <f t="shared" si="0">D33-C33-(F33-E33)</f>
        <v>60</v>
      </c>
      <c r="H33" s="9">
        <f t="shared" si="1">B33*G33</f>
        <v>3210000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15236.33</v>
      </c>
      <c r="C1" s="49">
        <f>COUNTA(A4:A203)</f>
        <v>23</v>
      </c>
      <c r="G1" s="13">
        <f>IF(B1&lt;&gt;0,H1/B1,0)</f>
        <v>-20.711145006704371</v>
      </c>
      <c r="H1" s="12">
        <f>SUM(H4:H195)</f>
        <v>-315561.83999999997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144</v>
      </c>
      <c r="B4" s="9">
        <v>211.43</v>
      </c>
      <c r="C4" s="10">
        <v>45610</v>
      </c>
      <c r="D4" s="10">
        <v>45587</v>
      </c>
      <c r="E4" s="10"/>
      <c r="F4" s="10"/>
      <c r="G4" s="1">
        <f>D4-C4-(F4-E4)</f>
        <v>-23</v>
      </c>
      <c r="H4" s="9">
        <f>B4*G4</f>
        <v>-4862.89</v>
      </c>
    </row>
    <row r="5" spans="1:8">
      <c r="A5" s="16" t="s">
        <v>145</v>
      </c>
      <c r="B5" s="9">
        <v>260</v>
      </c>
      <c r="C5" s="10">
        <v>45610</v>
      </c>
      <c r="D5" s="10">
        <v>45587</v>
      </c>
      <c r="E5" s="10"/>
      <c r="F5" s="10"/>
      <c r="G5" s="1">
        <f t="shared" si="0" ref="G5:G68">D5-C5-(F5-E5)</f>
        <v>-23</v>
      </c>
      <c r="H5" s="9">
        <f t="shared" si="1" ref="H5:H68">B5*G5</f>
        <v>-5980</v>
      </c>
    </row>
    <row r="6" spans="1:8">
      <c r="A6" s="16" t="s">
        <v>146</v>
      </c>
      <c r="B6" s="9">
        <v>176.58</v>
      </c>
      <c r="C6" s="10">
        <v>45570</v>
      </c>
      <c r="D6" s="10">
        <v>45587</v>
      </c>
      <c r="E6" s="10"/>
      <c r="F6" s="10"/>
      <c r="G6" s="1">
        <f t="shared" si="0">D6-C6-(F6-E6)</f>
        <v>17</v>
      </c>
      <c r="H6" s="9">
        <f t="shared" si="1">B6*G6</f>
        <v>3001.86</v>
      </c>
    </row>
    <row r="7" spans="1:8">
      <c r="A7" s="16" t="s">
        <v>147</v>
      </c>
      <c r="B7" s="9">
        <v>245.91</v>
      </c>
      <c r="C7" s="10">
        <v>45570</v>
      </c>
      <c r="D7" s="10">
        <v>45587</v>
      </c>
      <c r="E7" s="10"/>
      <c r="F7" s="10"/>
      <c r="G7" s="1">
        <f t="shared" si="0">D7-C7-(F7-E7)</f>
        <v>17</v>
      </c>
      <c r="H7" s="9">
        <f t="shared" si="1">B7*G7</f>
        <v>4180.47</v>
      </c>
    </row>
    <row r="8" spans="1:8">
      <c r="A8" s="16" t="s">
        <v>148</v>
      </c>
      <c r="B8" s="9">
        <v>3000</v>
      </c>
      <c r="C8" s="10">
        <v>45617</v>
      </c>
      <c r="D8" s="10">
        <v>45587</v>
      </c>
      <c r="E8" s="10"/>
      <c r="F8" s="10"/>
      <c r="G8" s="1">
        <f t="shared" si="0">D8-C8-(F8-E8)</f>
        <v>-30</v>
      </c>
      <c r="H8" s="9">
        <f t="shared" si="1">B8*G8</f>
        <v>-90000</v>
      </c>
    </row>
    <row r="9" spans="1:8">
      <c r="A9" s="16" t="s">
        <v>149</v>
      </c>
      <c r="B9" s="9">
        <v>300</v>
      </c>
      <c r="C9" s="10">
        <v>45617</v>
      </c>
      <c r="D9" s="10">
        <v>45587</v>
      </c>
      <c r="E9" s="10"/>
      <c r="F9" s="10"/>
      <c r="G9" s="1">
        <f t="shared" si="0">D9-C9-(F9-E9)</f>
        <v>-30</v>
      </c>
      <c r="H9" s="9">
        <f t="shared" si="1">B9*G9</f>
        <v>-9000</v>
      </c>
    </row>
    <row r="10" spans="1:8">
      <c r="A10" s="16" t="s">
        <v>150</v>
      </c>
      <c r="B10" s="9">
        <v>150</v>
      </c>
      <c r="C10" s="10">
        <v>45617</v>
      </c>
      <c r="D10" s="10">
        <v>45587</v>
      </c>
      <c r="E10" s="10"/>
      <c r="F10" s="10"/>
      <c r="G10" s="1">
        <f t="shared" si="0">D10-C10-(F10-E10)</f>
        <v>-30</v>
      </c>
      <c r="H10" s="9">
        <f t="shared" si="1">B10*G10</f>
        <v>-4500</v>
      </c>
    </row>
    <row r="11" spans="1:8">
      <c r="A11" s="16" t="s">
        <v>151</v>
      </c>
      <c r="B11" s="9">
        <v>867</v>
      </c>
      <c r="C11" s="10">
        <v>45610</v>
      </c>
      <c r="D11" s="10">
        <v>45608</v>
      </c>
      <c r="E11" s="10"/>
      <c r="F11" s="10"/>
      <c r="G11" s="1">
        <f t="shared" si="0">D11-C11-(F11-E11)</f>
        <v>-2</v>
      </c>
      <c r="H11" s="9">
        <f t="shared" si="1">B11*G11</f>
        <v>-1734</v>
      </c>
    </row>
    <row r="12" spans="1:8">
      <c r="A12" s="16" t="s">
        <v>152</v>
      </c>
      <c r="B12" s="9">
        <v>690</v>
      </c>
      <c r="C12" s="10">
        <v>45626</v>
      </c>
      <c r="D12" s="10">
        <v>45608</v>
      </c>
      <c r="E12" s="10"/>
      <c r="F12" s="10"/>
      <c r="G12" s="1">
        <f t="shared" si="0">D12-C12-(F12-E12)</f>
        <v>-18</v>
      </c>
      <c r="H12" s="9">
        <f t="shared" si="1">B12*G12</f>
        <v>-12420</v>
      </c>
    </row>
    <row r="13" spans="1:8">
      <c r="A13" s="16" t="s">
        <v>153</v>
      </c>
      <c r="B13" s="9">
        <v>1120</v>
      </c>
      <c r="C13" s="10">
        <v>45626</v>
      </c>
      <c r="D13" s="10">
        <v>45608</v>
      </c>
      <c r="E13" s="10"/>
      <c r="F13" s="10"/>
      <c r="G13" s="1">
        <f t="shared" si="0">D13-C13-(F13-E13)</f>
        <v>-18</v>
      </c>
      <c r="H13" s="9">
        <f t="shared" si="1">B13*G13</f>
        <v>-20160</v>
      </c>
    </row>
    <row r="14" spans="1:8">
      <c r="A14" s="16" t="s">
        <v>154</v>
      </c>
      <c r="B14" s="9">
        <v>72</v>
      </c>
      <c r="C14" s="10">
        <v>45626</v>
      </c>
      <c r="D14" s="10">
        <v>45608</v>
      </c>
      <c r="E14" s="10"/>
      <c r="F14" s="10"/>
      <c r="G14" s="1">
        <f t="shared" si="0">D14-C14-(F14-E14)</f>
        <v>-18</v>
      </c>
      <c r="H14" s="9">
        <f t="shared" si="1">B14*G14</f>
        <v>-1296</v>
      </c>
    </row>
    <row r="15" spans="1:8">
      <c r="A15" s="16" t="s">
        <v>155</v>
      </c>
      <c r="B15" s="9">
        <v>133.2</v>
      </c>
      <c r="C15" s="10">
        <v>45626</v>
      </c>
      <c r="D15" s="10">
        <v>45608</v>
      </c>
      <c r="E15" s="10"/>
      <c r="F15" s="10"/>
      <c r="G15" s="1">
        <f t="shared" si="0">D15-C15-(F15-E15)</f>
        <v>-18</v>
      </c>
      <c r="H15" s="9">
        <f t="shared" si="1">B15*G15</f>
        <v>-2397.6</v>
      </c>
    </row>
    <row r="16" spans="1:8">
      <c r="A16" s="16" t="s">
        <v>156</v>
      </c>
      <c r="B16" s="9">
        <v>285</v>
      </c>
      <c r="C16" s="10">
        <v>45638</v>
      </c>
      <c r="D16" s="10">
        <v>45632</v>
      </c>
      <c r="E16" s="10"/>
      <c r="F16" s="10"/>
      <c r="G16" s="1">
        <f t="shared" si="0">D16-C16-(F16-E16)</f>
        <v>-6</v>
      </c>
      <c r="H16" s="9">
        <f t="shared" si="1">B16*G16</f>
        <v>-1710</v>
      </c>
    </row>
    <row r="17" spans="1:8">
      <c r="A17" s="16" t="s">
        <v>157</v>
      </c>
      <c r="B17" s="9">
        <v>635</v>
      </c>
      <c r="C17" s="10">
        <v>45638</v>
      </c>
      <c r="D17" s="10">
        <v>45632</v>
      </c>
      <c r="E17" s="10"/>
      <c r="F17" s="10"/>
      <c r="G17" s="1">
        <f t="shared" si="0">D17-C17-(F17-E17)</f>
        <v>-6</v>
      </c>
      <c r="H17" s="9">
        <f t="shared" si="1">B17*G17</f>
        <v>-3810</v>
      </c>
    </row>
    <row r="18" spans="1:8">
      <c r="A18" s="16" t="s">
        <v>158</v>
      </c>
      <c r="B18" s="9">
        <v>30</v>
      </c>
      <c r="C18" s="10">
        <v>45640</v>
      </c>
      <c r="D18" s="10">
        <v>45632</v>
      </c>
      <c r="E18" s="10"/>
      <c r="F18" s="10"/>
      <c r="G18" s="1">
        <f t="shared" si="0">D18-C18-(F18-E18)</f>
        <v>-8</v>
      </c>
      <c r="H18" s="9">
        <f t="shared" si="1">B18*G18</f>
        <v>-240</v>
      </c>
    </row>
    <row r="19" spans="1:8">
      <c r="A19" s="16" t="s">
        <v>159</v>
      </c>
      <c r="B19" s="9">
        <v>842.86</v>
      </c>
      <c r="C19" s="10">
        <v>45645</v>
      </c>
      <c r="D19" s="10">
        <v>45632</v>
      </c>
      <c r="E19" s="10"/>
      <c r="F19" s="10"/>
      <c r="G19" s="1">
        <f t="shared" si="0">D19-C19-(F19-E19)</f>
        <v>-13</v>
      </c>
      <c r="H19" s="9">
        <f t="shared" si="1">B19*G19</f>
        <v>-10957.18</v>
      </c>
    </row>
    <row r="20" spans="1:8">
      <c r="A20" s="16" t="s">
        <v>160</v>
      </c>
      <c r="B20" s="9">
        <v>1932</v>
      </c>
      <c r="C20" s="10">
        <v>45645</v>
      </c>
      <c r="D20" s="10">
        <v>45632</v>
      </c>
      <c r="E20" s="10"/>
      <c r="F20" s="10"/>
      <c r="G20" s="1">
        <f t="shared" si="0">D20-C20-(F20-E20)</f>
        <v>-13</v>
      </c>
      <c r="H20" s="9">
        <f t="shared" si="1">B20*G20</f>
        <v>-25116</v>
      </c>
    </row>
    <row r="21" spans="1:8">
      <c r="A21" s="16" t="s">
        <v>161</v>
      </c>
      <c r="B21" s="9">
        <v>116.75</v>
      </c>
      <c r="C21" s="10">
        <v>45662</v>
      </c>
      <c r="D21" s="10">
        <v>45632</v>
      </c>
      <c r="E21" s="10"/>
      <c r="F21" s="10"/>
      <c r="G21" s="1">
        <f t="shared" si="0">D21-C21-(F21-E21)</f>
        <v>-30</v>
      </c>
      <c r="H21" s="9">
        <f t="shared" si="1">B21*G21</f>
        <v>-3502.5</v>
      </c>
    </row>
    <row r="22" spans="1:8">
      <c r="A22" s="16" t="s">
        <v>162</v>
      </c>
      <c r="B22" s="9">
        <v>70</v>
      </c>
      <c r="C22" s="10">
        <v>45662</v>
      </c>
      <c r="D22" s="10">
        <v>45632</v>
      </c>
      <c r="E22" s="10"/>
      <c r="F22" s="10"/>
      <c r="G22" s="1">
        <f t="shared" si="0">D22-C22-(F22-E22)</f>
        <v>-30</v>
      </c>
      <c r="H22" s="9">
        <f t="shared" si="1">B22*G22</f>
        <v>-2100</v>
      </c>
    </row>
    <row r="23" spans="1:8">
      <c r="A23" s="16" t="s">
        <v>163</v>
      </c>
      <c r="B23" s="9">
        <v>480</v>
      </c>
      <c r="C23" s="10">
        <v>45662</v>
      </c>
      <c r="D23" s="10">
        <v>45632</v>
      </c>
      <c r="E23" s="10"/>
      <c r="F23" s="10"/>
      <c r="G23" s="1">
        <f t="shared" si="0">D23-C23-(F23-E23)</f>
        <v>-30</v>
      </c>
      <c r="H23" s="9">
        <f t="shared" si="1">B23*G23</f>
        <v>-14400</v>
      </c>
    </row>
    <row r="24" spans="1:8">
      <c r="A24" s="16" t="s">
        <v>164</v>
      </c>
      <c r="B24" s="9">
        <v>1845</v>
      </c>
      <c r="C24" s="10">
        <v>45662</v>
      </c>
      <c r="D24" s="10">
        <v>45632</v>
      </c>
      <c r="E24" s="10"/>
      <c r="F24" s="10"/>
      <c r="G24" s="1">
        <f t="shared" si="0">D24-C24-(F24-E24)</f>
        <v>-30</v>
      </c>
      <c r="H24" s="9">
        <f t="shared" si="1">B24*G24</f>
        <v>-55350</v>
      </c>
    </row>
    <row r="25" spans="1:8">
      <c r="A25" s="16" t="s">
        <v>165</v>
      </c>
      <c r="B25" s="9">
        <v>1485</v>
      </c>
      <c r="C25" s="10">
        <v>45662</v>
      </c>
      <c r="D25" s="10">
        <v>45632</v>
      </c>
      <c r="E25" s="10"/>
      <c r="F25" s="10"/>
      <c r="G25" s="1">
        <f t="shared" si="0">D25-C25-(F25-E25)</f>
        <v>-30</v>
      </c>
      <c r="H25" s="9">
        <f t="shared" si="1">B25*G25</f>
        <v>-44550</v>
      </c>
    </row>
    <row r="26" spans="1:8">
      <c r="A26" s="16" t="s">
        <v>166</v>
      </c>
      <c r="B26" s="9">
        <v>288.6</v>
      </c>
      <c r="C26" s="10">
        <v>45662</v>
      </c>
      <c r="D26" s="10">
        <v>45632</v>
      </c>
      <c r="E26" s="10"/>
      <c r="F26" s="10"/>
      <c r="G26" s="1">
        <f t="shared" si="0">D26-C26-(F26-E26)</f>
        <v>-30</v>
      </c>
      <c r="H26" s="9">
        <f t="shared" si="1">B26*G26</f>
        <v>-8658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>
  <Application>Microsoft Excel</Application>
  <ScaleCrop>false</ScaleCrop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/>
  <cp:lastModifiedBy/>
  <dcterms:created xsi:type="dcterms:W3CDTF">2006-09-16T00:00:00Z</dcterms:created>
  <dcterms:modified xsi:type="dcterms:W3CDTF">2021-04-19T10:27:49Z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